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食堂\"/>
    </mc:Choice>
  </mc:AlternateContent>
  <bookViews>
    <workbookView xWindow="0" yWindow="15" windowWidth="20490" windowHeight="7740" activeTab="1"/>
  </bookViews>
  <sheets>
    <sheet name="メニュー" sheetId="2" r:id="rId1"/>
    <sheet name="入力フォーム（一般）" sheetId="1" r:id="rId2"/>
    <sheet name="記入例（新）" sheetId="5" r:id="rId3"/>
  </sheets>
  <definedNames>
    <definedName name="_xlnm.Print_Area" localSheetId="2">'記入例（新）'!$B$1:$Z$45</definedName>
    <definedName name="_xlnm.Print_Area" localSheetId="1">'入力フォーム（一般）'!$B$1:$Z$45</definedName>
  </definedNames>
  <calcPr calcId="152511"/>
</workbook>
</file>

<file path=xl/calcChain.xml><?xml version="1.0" encoding="utf-8"?>
<calcChain xmlns="http://schemas.openxmlformats.org/spreadsheetml/2006/main">
  <c r="M28" i="1" l="1"/>
  <c r="M29" i="1"/>
  <c r="M30" i="1"/>
  <c r="M31" i="1"/>
  <c r="E39" i="5" l="1"/>
  <c r="E38" i="5"/>
  <c r="R37" i="5"/>
  <c r="E37" i="5"/>
  <c r="O31" i="5"/>
  <c r="M31" i="5"/>
  <c r="J31" i="5"/>
  <c r="E31" i="5"/>
  <c r="O30" i="5"/>
  <c r="M30" i="5"/>
  <c r="J30" i="5"/>
  <c r="E30" i="5"/>
  <c r="O29" i="5"/>
  <c r="M29" i="5"/>
  <c r="J29" i="5"/>
  <c r="E29" i="5"/>
  <c r="O28" i="5"/>
  <c r="M28" i="5"/>
  <c r="J28" i="5"/>
  <c r="E28" i="5"/>
  <c r="O27" i="5"/>
  <c r="M32" i="5" s="1"/>
  <c r="M27" i="5"/>
  <c r="J27" i="5"/>
  <c r="E27" i="5"/>
  <c r="S23" i="5"/>
  <c r="O22" i="5"/>
  <c r="M22" i="5"/>
  <c r="E22" i="5"/>
  <c r="O21" i="5"/>
  <c r="M21" i="5"/>
  <c r="E21" i="5"/>
  <c r="O20" i="5"/>
  <c r="M20" i="5"/>
  <c r="E20" i="5"/>
  <c r="O19" i="5"/>
  <c r="M19" i="5"/>
  <c r="E19" i="5"/>
  <c r="M18" i="5"/>
  <c r="O18" i="5" s="1"/>
  <c r="E18" i="5"/>
  <c r="S11" i="5"/>
  <c r="J11" i="5"/>
  <c r="E11" i="5"/>
  <c r="Y10" i="5"/>
  <c r="S10" i="5"/>
  <c r="J10" i="5"/>
  <c r="U12" i="5" s="1"/>
  <c r="E10" i="5"/>
  <c r="Y9" i="5"/>
  <c r="S9" i="5"/>
  <c r="E9" i="5"/>
  <c r="AB2" i="5"/>
  <c r="U2" i="5"/>
  <c r="B1" i="5"/>
  <c r="M23" i="5" l="1"/>
  <c r="U37" i="5" s="1"/>
  <c r="B1" i="1"/>
  <c r="J28" i="1" l="1"/>
  <c r="J29" i="1"/>
  <c r="J30" i="1"/>
  <c r="J31" i="1"/>
  <c r="J27" i="1"/>
  <c r="M27" i="1"/>
  <c r="M19" i="1" l="1"/>
  <c r="M20" i="1"/>
  <c r="M21" i="1"/>
  <c r="M22" i="1"/>
  <c r="M18" i="1"/>
  <c r="E39" i="1"/>
  <c r="E38" i="1"/>
  <c r="R37" i="1"/>
  <c r="E37" i="1"/>
  <c r="O31" i="1"/>
  <c r="E31" i="1"/>
  <c r="O30" i="1"/>
  <c r="E30" i="1"/>
  <c r="O29" i="1"/>
  <c r="E29" i="1"/>
  <c r="O28" i="1"/>
  <c r="E28" i="1"/>
  <c r="O27" i="1"/>
  <c r="E27" i="1"/>
  <c r="S23" i="1"/>
  <c r="M32" i="1" l="1"/>
  <c r="O22" i="1"/>
  <c r="E22" i="1"/>
  <c r="O21" i="1"/>
  <c r="E21" i="1"/>
  <c r="O20" i="1"/>
  <c r="E20" i="1"/>
  <c r="O19" i="1"/>
  <c r="E19" i="1"/>
  <c r="O18" i="1"/>
  <c r="E18" i="1"/>
  <c r="S11" i="1"/>
  <c r="J11" i="1"/>
  <c r="E11" i="1"/>
  <c r="Y10" i="1"/>
  <c r="S10" i="1"/>
  <c r="J10" i="1"/>
  <c r="U12" i="1" s="1"/>
  <c r="E10" i="1"/>
  <c r="Y9" i="1"/>
  <c r="S9" i="1"/>
  <c r="E9" i="1"/>
  <c r="AB2" i="1"/>
  <c r="M23" i="1" l="1"/>
  <c r="U37" i="1" s="1"/>
</calcChain>
</file>

<file path=xl/sharedStrings.xml><?xml version="1.0" encoding="utf-8"?>
<sst xmlns="http://schemas.openxmlformats.org/spreadsheetml/2006/main" count="306" uniqueCount="160">
  <si>
    <t>日にち</t>
    <rPh sb="0" eb="1">
      <t>ヒ</t>
    </rPh>
    <phoneticPr fontId="2"/>
  </si>
  <si>
    <t>時　間</t>
    <rPh sb="0" eb="1">
      <t>トキ</t>
    </rPh>
    <rPh sb="2" eb="3">
      <t>カン</t>
    </rPh>
    <phoneticPr fontId="2"/>
  </si>
  <si>
    <t>食　数</t>
    <rPh sb="0" eb="1">
      <t>ショク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</si>
  <si>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</si>
  <si>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朝　　食　　</t>
    <rPh sb="0" eb="1">
      <t>アサ</t>
    </rPh>
    <rPh sb="3" eb="4">
      <t>ショク</t>
    </rPh>
    <phoneticPr fontId="2"/>
  </si>
  <si>
    <t>メニュ－</t>
    <phoneticPr fontId="2"/>
  </si>
  <si>
    <t>夕　　食　　</t>
    <rPh sb="0" eb="1">
      <t>ユウ</t>
    </rPh>
    <rPh sb="3" eb="4">
      <t>ショク</t>
    </rPh>
    <phoneticPr fontId="2"/>
  </si>
  <si>
    <t>◆　炊事材料</t>
    <rPh sb="2" eb="4">
      <t>スイジ</t>
    </rPh>
    <rPh sb="4" eb="6">
      <t>ザイリョウ</t>
    </rPh>
    <phoneticPr fontId="2"/>
  </si>
  <si>
    <t>昼　　食　</t>
    <rPh sb="0" eb="1">
      <t>ヒル</t>
    </rPh>
    <rPh sb="3" eb="4">
      <t>ショク</t>
    </rPh>
    <phoneticPr fontId="2"/>
  </si>
  <si>
    <t>単　価</t>
    <rPh sb="0" eb="1">
      <t>タン</t>
    </rPh>
    <rPh sb="2" eb="3">
      <t>アタイ</t>
    </rPh>
    <phoneticPr fontId="2"/>
  </si>
  <si>
    <t>◆　おにぎり、ジュース等</t>
    <rPh sb="11" eb="12">
      <t>トウ</t>
    </rPh>
    <phoneticPr fontId="2"/>
  </si>
  <si>
    <t>◆　お茶（水筒等補給用）</t>
    <rPh sb="3" eb="4">
      <t>チャ</t>
    </rPh>
    <rPh sb="5" eb="7">
      <t>スイトウ</t>
    </rPh>
    <rPh sb="7" eb="8">
      <t>トウ</t>
    </rPh>
    <rPh sb="8" eb="10">
      <t>ホキュウ</t>
    </rPh>
    <rPh sb="10" eb="11">
      <t>ヨウ</t>
    </rPh>
    <phoneticPr fontId="2"/>
  </si>
  <si>
    <t>◆　食事（食堂）</t>
    <rPh sb="2" eb="4">
      <t>ショクジ</t>
    </rPh>
    <rPh sb="5" eb="7">
      <t>ショクドウ</t>
    </rPh>
    <phoneticPr fontId="2"/>
  </si>
  <si>
    <t>連絡事項</t>
    <rPh sb="0" eb="2">
      <t>レンラク</t>
    </rPh>
    <rPh sb="2" eb="4">
      <t>ジコウ</t>
    </rPh>
    <phoneticPr fontId="2"/>
  </si>
  <si>
    <t>担当者名</t>
    <rPh sb="0" eb="3">
      <t>タントウシャ</t>
    </rPh>
    <rPh sb="3" eb="4">
      <t>メイ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</si>
  <si>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</si>
  <si>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</si>
  <si>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</si>
  <si>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受付者</t>
    <rPh sb="0" eb="2">
      <t>ウケツケ</t>
    </rPh>
    <rPh sb="2" eb="3">
      <t>シャ</t>
    </rPh>
    <phoneticPr fontId="2"/>
  </si>
  <si>
    <t>人班</t>
    <rPh sb="0" eb="1">
      <t>ヒト</t>
    </rPh>
    <rPh sb="1" eb="2">
      <t>ハン</t>
    </rPh>
    <phoneticPr fontId="2"/>
  </si>
  <si>
    <t>班</t>
    <rPh sb="0" eb="1">
      <t>ハン</t>
    </rPh>
    <phoneticPr fontId="2"/>
  </si>
  <si>
    <t>班　編　成　</t>
    <rPh sb="0" eb="1">
      <t>ハン</t>
    </rPh>
    <rPh sb="2" eb="3">
      <t>ヘン</t>
    </rPh>
    <rPh sb="4" eb="5">
      <t>シゲル</t>
    </rPh>
    <phoneticPr fontId="2"/>
  </si>
  <si>
    <t>食数確認</t>
    <rPh sb="0" eb="1">
      <t>ショク</t>
    </rPh>
    <rPh sb="1" eb="2">
      <t>スウ</t>
    </rPh>
    <rPh sb="2" eb="4">
      <t>カクニン</t>
    </rPh>
    <phoneticPr fontId="2"/>
  </si>
  <si>
    <t>バナナ（1本）</t>
    <rPh sb="5" eb="6">
      <t>ホン</t>
    </rPh>
    <phoneticPr fontId="2"/>
  </si>
  <si>
    <t>リンゴ（1/4個）</t>
    <rPh sb="7" eb="8">
      <t>コ</t>
    </rPh>
    <phoneticPr fontId="2"/>
  </si>
  <si>
    <t>西瓜（1カット）</t>
    <rPh sb="0" eb="2">
      <t>スイカ</t>
    </rPh>
    <phoneticPr fontId="2"/>
  </si>
  <si>
    <t>曜日</t>
    <rPh sb="0" eb="2">
      <t>ヨウビ</t>
    </rPh>
    <phoneticPr fontId="2"/>
  </si>
  <si>
    <t>ゼリー(60g)</t>
    <phoneticPr fontId="2"/>
  </si>
  <si>
    <t>ゼリー（160g）</t>
    <phoneticPr fontId="2"/>
  </si>
  <si>
    <t>調理代</t>
    <rPh sb="0" eb="2">
      <t>チョウリ</t>
    </rPh>
    <rPh sb="2" eb="3">
      <t>ダイ</t>
    </rPh>
    <phoneticPr fontId="2"/>
  </si>
  <si>
    <t>アンパン</t>
    <phoneticPr fontId="2"/>
  </si>
  <si>
    <t>クリームパン</t>
    <phoneticPr fontId="2"/>
  </si>
  <si>
    <t>ジャムパン</t>
    <phoneticPr fontId="2"/>
  </si>
  <si>
    <t>ダブルメロン</t>
    <phoneticPr fontId="2"/>
  </si>
  <si>
    <t>小倉ネオ</t>
    <rPh sb="0" eb="2">
      <t>オグラ</t>
    </rPh>
    <phoneticPr fontId="2"/>
  </si>
  <si>
    <t>メロンパン</t>
    <phoneticPr fontId="2"/>
  </si>
  <si>
    <t>アクエリアス　ﾊﾟｳﾁﾊﾟｯｸ</t>
    <phoneticPr fontId="2"/>
  </si>
  <si>
    <t>アクエリアス　ﾍﾟｯﾄﾎﾞﾄﾙ</t>
    <phoneticPr fontId="2"/>
  </si>
  <si>
    <t>お茶　ﾍﾟｯﾄﾎﾞﾄﾙ</t>
    <rPh sb="1" eb="2">
      <t>チャ</t>
    </rPh>
    <phoneticPr fontId="2"/>
  </si>
  <si>
    <t>乳酸菌飲料</t>
    <phoneticPr fontId="2"/>
  </si>
  <si>
    <t>ヨーグルト</t>
    <phoneticPr fontId="2"/>
  </si>
  <si>
    <t>アイスクリーム</t>
    <phoneticPr fontId="2"/>
  </si>
  <si>
    <t>西瓜（1玉）7・8月</t>
    <rPh sb="0" eb="2">
      <t>スイカ</t>
    </rPh>
    <rPh sb="4" eb="5">
      <t>タマ</t>
    </rPh>
    <rPh sb="9" eb="10">
      <t>ツキ</t>
    </rPh>
    <phoneticPr fontId="2"/>
  </si>
  <si>
    <t>西瓜（1玉）6月</t>
    <rPh sb="0" eb="2">
      <t>スイカ</t>
    </rPh>
    <rPh sb="4" eb="5">
      <t>タマ</t>
    </rPh>
    <rPh sb="7" eb="8">
      <t>ツキ</t>
    </rPh>
    <phoneticPr fontId="2"/>
  </si>
  <si>
    <t>※引渡時間は、8：30～19：00となります。</t>
    <rPh sb="1" eb="3">
      <t>ヒキワタシ</t>
    </rPh>
    <rPh sb="3" eb="5">
      <t>ジカン</t>
    </rPh>
    <phoneticPr fontId="2"/>
  </si>
  <si>
    <t>※朝食時間は、7：00～9：00（11月～3月7：30～9：00）、昼食時間は、11：00～13：00、夕食時間は、17：00～19：00となります。</t>
    <rPh sb="1" eb="3">
      <t>チョウショク</t>
    </rPh>
    <rPh sb="3" eb="5">
      <t>ジカン</t>
    </rPh>
    <rPh sb="19" eb="20">
      <t>ツキ</t>
    </rPh>
    <rPh sb="22" eb="23">
      <t>ツキ</t>
    </rPh>
    <rPh sb="34" eb="36">
      <t>チュウショク</t>
    </rPh>
    <rPh sb="36" eb="38">
      <t>ジカン</t>
    </rPh>
    <rPh sb="52" eb="54">
      <t>ユウショク</t>
    </rPh>
    <rPh sb="54" eb="56">
      <t>ジカン</t>
    </rPh>
    <phoneticPr fontId="2"/>
  </si>
  <si>
    <t>№</t>
    <phoneticPr fontId="2"/>
  </si>
  <si>
    <t>№</t>
    <phoneticPr fontId="2"/>
  </si>
  <si>
    <t>品名等</t>
    <rPh sb="0" eb="2">
      <t>ヒンメイ</t>
    </rPh>
    <rPh sb="2" eb="3">
      <t>トウ</t>
    </rPh>
    <phoneticPr fontId="2"/>
  </si>
  <si>
    <t>金　　　額</t>
    <rPh sb="0" eb="1">
      <t>キン</t>
    </rPh>
    <rPh sb="4" eb="5">
      <t>ガク</t>
    </rPh>
    <phoneticPr fontId="2"/>
  </si>
  <si>
    <t>メニュ－</t>
    <phoneticPr fontId="2"/>
  </si>
  <si>
    <t>予約</t>
  </si>
  <si>
    <t>カレーライス</t>
    <phoneticPr fontId="2"/>
  </si>
  <si>
    <t>豚汁、お米</t>
    <rPh sb="0" eb="1">
      <t>ブタ</t>
    </rPh>
    <rPh sb="1" eb="2">
      <t>ジル</t>
    </rPh>
    <rPh sb="4" eb="5">
      <t>コメ</t>
    </rPh>
    <phoneticPr fontId="2"/>
  </si>
  <si>
    <t>ソーセージ（１本）</t>
    <phoneticPr fontId="2"/>
  </si>
  <si>
    <t>カレーライス（１．５人）</t>
    <rPh sb="10" eb="11">
      <t>ニン</t>
    </rPh>
    <phoneticPr fontId="2"/>
  </si>
  <si>
    <t>お米のみ</t>
    <rPh sb="1" eb="2">
      <t>コメ</t>
    </rPh>
    <phoneticPr fontId="2"/>
  </si>
  <si>
    <t>カレー材料のみ</t>
    <rPh sb="3" eb="5">
      <t>ザイリョウ</t>
    </rPh>
    <phoneticPr fontId="2"/>
  </si>
  <si>
    <t>豚肉すき焼き風材料のみ</t>
    <rPh sb="0" eb="2">
      <t>ブタニク</t>
    </rPh>
    <rPh sb="4" eb="5">
      <t>ヤ</t>
    </rPh>
    <rPh sb="6" eb="7">
      <t>フウ</t>
    </rPh>
    <rPh sb="7" eb="9">
      <t>ザイリョウ</t>
    </rPh>
    <phoneticPr fontId="2"/>
  </si>
  <si>
    <t>豚汁のみ</t>
    <rPh sb="0" eb="1">
      <t>トン</t>
    </rPh>
    <rPh sb="1" eb="2">
      <t>ジル</t>
    </rPh>
    <phoneticPr fontId="2"/>
  </si>
  <si>
    <t>雑煮の汁</t>
    <rPh sb="0" eb="2">
      <t>ゾウニ</t>
    </rPh>
    <rPh sb="3" eb="4">
      <t>シル</t>
    </rPh>
    <phoneticPr fontId="2"/>
  </si>
  <si>
    <t>調理代</t>
    <rPh sb="0" eb="2">
      <t>チョウリ</t>
    </rPh>
    <rPh sb="2" eb="3">
      <t>ダイ</t>
    </rPh>
    <phoneticPr fontId="2"/>
  </si>
  <si>
    <t>豚肉すきやき風、お米</t>
    <rPh sb="0" eb="2">
      <t>ブタニク</t>
    </rPh>
    <rPh sb="6" eb="7">
      <t>フウ</t>
    </rPh>
    <rPh sb="9" eb="10">
      <t>コメ</t>
    </rPh>
    <phoneticPr fontId="2"/>
  </si>
  <si>
    <t>ホットドッグ（1本）</t>
    <rPh sb="8" eb="9">
      <t>ホン</t>
    </rPh>
    <phoneticPr fontId="2"/>
  </si>
  <si>
    <t>アップルジュース</t>
    <phoneticPr fontId="25"/>
  </si>
  <si>
    <t>食事等メニュー</t>
    <rPh sb="0" eb="3">
      <t>ショクジトウ</t>
    </rPh>
    <phoneticPr fontId="25"/>
  </si>
  <si>
    <t>◆　食事（食堂）</t>
    <rPh sb="2" eb="4">
      <t>ショクジ</t>
    </rPh>
    <rPh sb="5" eb="7">
      <t>ショクドウ</t>
    </rPh>
    <phoneticPr fontId="25"/>
  </si>
  <si>
    <t>平成26年4月1日からの料金</t>
    <rPh sb="0" eb="2">
      <t>ヘイセイ</t>
    </rPh>
    <rPh sb="4" eb="5">
      <t>ネン</t>
    </rPh>
    <rPh sb="6" eb="7">
      <t>ガツ</t>
    </rPh>
    <rPh sb="8" eb="9">
      <t>ニチ</t>
    </rPh>
    <rPh sb="12" eb="14">
      <t>リョウキン</t>
    </rPh>
    <phoneticPr fontId="25"/>
  </si>
  <si>
    <t>朝　食</t>
    <rPh sb="0" eb="1">
      <t>アサ</t>
    </rPh>
    <rPh sb="2" eb="3">
      <t>ショク</t>
    </rPh>
    <phoneticPr fontId="25"/>
  </si>
  <si>
    <t>①ﾊﾞｲｷﾝｸﾞor定食</t>
    <rPh sb="10" eb="12">
      <t>テイショク</t>
    </rPh>
    <phoneticPr fontId="25"/>
  </si>
  <si>
    <t>ポークフランク、スクランブルエッグ、ボイルキャベツ、小女子の佃煮、しそ昆布、
千切りたくあん、ふりかけ、ご飯、味噌汁、バターロール、マーガリン、乳化飲料、
フルーツ</t>
    <rPh sb="35" eb="37">
      <t>コンブ</t>
    </rPh>
    <rPh sb="39" eb="41">
      <t>センギ</t>
    </rPh>
    <rPh sb="53" eb="54">
      <t>ハン</t>
    </rPh>
    <rPh sb="55" eb="57">
      <t>ミソ</t>
    </rPh>
    <rPh sb="57" eb="58">
      <t>ジル</t>
    </rPh>
    <rPh sb="72" eb="74">
      <t>ニュウカ</t>
    </rPh>
    <rPh sb="74" eb="76">
      <t>インリョウ</t>
    </rPh>
    <phoneticPr fontId="25"/>
  </si>
  <si>
    <t>②ﾊﾞｲｷﾝｸﾞor定食</t>
    <rPh sb="10" eb="12">
      <t>テイショク</t>
    </rPh>
    <phoneticPr fontId="25"/>
  </si>
  <si>
    <t>チキンボール、厚焼き卵、野菜炒め、きんぴらごぼう、しそ昆布、千切りたくあん、
ご飯、味噌汁、バターロール、マーガリン、ヨーグルト、フルーツ</t>
    <rPh sb="7" eb="9">
      <t>アツヤ</t>
    </rPh>
    <rPh sb="10" eb="11">
      <t>タマゴ</t>
    </rPh>
    <rPh sb="12" eb="14">
      <t>ヤサイ</t>
    </rPh>
    <rPh sb="14" eb="15">
      <t>イタ</t>
    </rPh>
    <rPh sb="27" eb="29">
      <t>コンブ</t>
    </rPh>
    <rPh sb="30" eb="32">
      <t>センギ</t>
    </rPh>
    <phoneticPr fontId="25"/>
  </si>
  <si>
    <t>昼　食</t>
    <rPh sb="0" eb="1">
      <t>ヒル</t>
    </rPh>
    <rPh sb="2" eb="3">
      <t>ショク</t>
    </rPh>
    <phoneticPr fontId="25"/>
  </si>
  <si>
    <t>カレーライス</t>
    <phoneticPr fontId="25"/>
  </si>
  <si>
    <t>カレー、ご飯、野菜コロッケ、バニラアイス、ミニサラダ、フルーツ</t>
    <rPh sb="5" eb="6">
      <t>ハン</t>
    </rPh>
    <rPh sb="7" eb="9">
      <t>ヤサイ</t>
    </rPh>
    <phoneticPr fontId="25"/>
  </si>
  <si>
    <t>五目ご飯</t>
    <rPh sb="0" eb="2">
      <t>ゴモク</t>
    </rPh>
    <rPh sb="3" eb="4">
      <t>ハン</t>
    </rPh>
    <phoneticPr fontId="25"/>
  </si>
  <si>
    <t>五目ご飯、豚汁、白身フライ、ミニサラダ、フルーツ</t>
    <rPh sb="0" eb="2">
      <t>ゴモク</t>
    </rPh>
    <rPh sb="3" eb="4">
      <t>ハン</t>
    </rPh>
    <rPh sb="5" eb="6">
      <t>トン</t>
    </rPh>
    <rPh sb="6" eb="7">
      <t>ジル</t>
    </rPh>
    <rPh sb="8" eb="10">
      <t>シロミ</t>
    </rPh>
    <phoneticPr fontId="25"/>
  </si>
  <si>
    <t>炒　　飯</t>
    <rPh sb="0" eb="1">
      <t>イル</t>
    </rPh>
    <rPh sb="3" eb="4">
      <t>ハン</t>
    </rPh>
    <phoneticPr fontId="25"/>
  </si>
  <si>
    <t>炒飯、クリームシチュー、北海扇フライ、ギョーザ、キャベツ、フルーツ</t>
    <rPh sb="0" eb="2">
      <t>チャーハン</t>
    </rPh>
    <rPh sb="12" eb="14">
      <t>ホッカイ</t>
    </rPh>
    <rPh sb="14" eb="15">
      <t>オウギ</t>
    </rPh>
    <phoneticPr fontId="25"/>
  </si>
  <si>
    <t>ちらしすし</t>
    <phoneticPr fontId="25"/>
  </si>
  <si>
    <t>ちらしすし、ミニソーメン、ミニカップゼリー、フルーツ</t>
    <phoneticPr fontId="25"/>
  </si>
  <si>
    <t>夕　食</t>
    <rPh sb="0" eb="1">
      <t>ユウ</t>
    </rPh>
    <rPh sb="2" eb="3">
      <t>ショク</t>
    </rPh>
    <phoneticPr fontId="25"/>
  </si>
  <si>
    <t>③ﾊﾞｲｷﾝｸﾞor定食</t>
    <rPh sb="10" eb="12">
      <t>テイショク</t>
    </rPh>
    <phoneticPr fontId="25"/>
  </si>
  <si>
    <t>カレーコロッケ、フライドポテト、鶏肉の唐揚げ、野菜の煮物、スパゲッティ、
キャベツ、はりはり漬け、ご飯、玉子スープ、フルーツ</t>
    <rPh sb="16" eb="18">
      <t>トリニク</t>
    </rPh>
    <rPh sb="19" eb="21">
      <t>カラア</t>
    </rPh>
    <rPh sb="23" eb="25">
      <t>ヤサイ</t>
    </rPh>
    <rPh sb="26" eb="28">
      <t>ニモノ</t>
    </rPh>
    <rPh sb="46" eb="47">
      <t>ツ</t>
    </rPh>
    <rPh sb="50" eb="51">
      <t>ハン</t>
    </rPh>
    <rPh sb="52" eb="54">
      <t>タマゴ</t>
    </rPh>
    <phoneticPr fontId="25"/>
  </si>
  <si>
    <t>④ﾊﾞｲｷﾝｸﾞor定食</t>
    <rPh sb="10" eb="12">
      <t>テイショク</t>
    </rPh>
    <phoneticPr fontId="25"/>
  </si>
  <si>
    <t>ロース豚カツ、ちくわの磯辺揚げ、焼きそば、ひじきの煮物、マカロニサラダ、
キャベツ、はりはり漬け、ご飯、わかめスープ、フルーツ</t>
    <rPh sb="3" eb="4">
      <t>トン</t>
    </rPh>
    <rPh sb="11" eb="13">
      <t>イソベ</t>
    </rPh>
    <rPh sb="13" eb="14">
      <t>ア</t>
    </rPh>
    <rPh sb="16" eb="17">
      <t>ヤ</t>
    </rPh>
    <rPh sb="25" eb="27">
      <t>ニモノ</t>
    </rPh>
    <rPh sb="46" eb="47">
      <t>ツ</t>
    </rPh>
    <rPh sb="50" eb="51">
      <t>ハン</t>
    </rPh>
    <phoneticPr fontId="25"/>
  </si>
  <si>
    <t>おにぎり</t>
    <phoneticPr fontId="25"/>
  </si>
  <si>
    <t>おにぎり３個（梅、こんぶ、かつお）</t>
    <rPh sb="5" eb="6">
      <t>コ</t>
    </rPh>
    <rPh sb="7" eb="8">
      <t>ウメ</t>
    </rPh>
    <phoneticPr fontId="25"/>
  </si>
  <si>
    <t>※　朝食は、①又は②、夕食は、③又は④のメニューとなります。</t>
    <rPh sb="2" eb="4">
      <t>チョウショク</t>
    </rPh>
    <rPh sb="7" eb="8">
      <t>マタ</t>
    </rPh>
    <rPh sb="11" eb="13">
      <t>ユウショク</t>
    </rPh>
    <rPh sb="16" eb="17">
      <t>マタ</t>
    </rPh>
    <phoneticPr fontId="25"/>
  </si>
  <si>
    <t>※　朝食、夕食は、30名以上の場合、バイキングとなり、30名未満の場合定食となします。</t>
    <rPh sb="2" eb="4">
      <t>チョウショク</t>
    </rPh>
    <rPh sb="5" eb="7">
      <t>ユウショク</t>
    </rPh>
    <rPh sb="11" eb="12">
      <t>メイ</t>
    </rPh>
    <rPh sb="12" eb="14">
      <t>イジョウ</t>
    </rPh>
    <rPh sb="15" eb="17">
      <t>バアイ</t>
    </rPh>
    <rPh sb="29" eb="30">
      <t>メイ</t>
    </rPh>
    <rPh sb="30" eb="32">
      <t>ミマン</t>
    </rPh>
    <rPh sb="33" eb="35">
      <t>バアイ</t>
    </rPh>
    <rPh sb="35" eb="37">
      <t>テイショク</t>
    </rPh>
    <phoneticPr fontId="25"/>
  </si>
  <si>
    <t>※　多少、内容が変わることがあります。</t>
    <rPh sb="2" eb="4">
      <t>タショウ</t>
    </rPh>
    <rPh sb="5" eb="7">
      <t>ナイヨウ</t>
    </rPh>
    <rPh sb="8" eb="9">
      <t>カ</t>
    </rPh>
    <phoneticPr fontId="25"/>
  </si>
  <si>
    <t>◆　炊事材料</t>
    <rPh sb="2" eb="4">
      <t>スイジ</t>
    </rPh>
    <rPh sb="4" eb="6">
      <t>ザイリョウ</t>
    </rPh>
    <phoneticPr fontId="25"/>
  </si>
  <si>
    <t>カレールー、豚肉、玉ねぎ、じゃがいも、にんじん、お米（120g）、福神漬</t>
    <rPh sb="6" eb="8">
      <t>ブタニク</t>
    </rPh>
    <rPh sb="9" eb="10">
      <t>タマ</t>
    </rPh>
    <rPh sb="25" eb="26">
      <t>コメ</t>
    </rPh>
    <rPh sb="33" eb="36">
      <t>フクジンヅ</t>
    </rPh>
    <phoneticPr fontId="25"/>
  </si>
  <si>
    <t>カレーライス（１.５人）</t>
    <rPh sb="10" eb="11">
      <t>ニン</t>
    </rPh>
    <phoneticPr fontId="25"/>
  </si>
  <si>
    <t>カレールー、豚肉、玉ねぎ、じゃがいも、にんじん、お米（180g）、福神漬</t>
    <rPh sb="6" eb="8">
      <t>ブタニク</t>
    </rPh>
    <rPh sb="9" eb="10">
      <t>タマ</t>
    </rPh>
    <rPh sb="25" eb="26">
      <t>コメ</t>
    </rPh>
    <rPh sb="33" eb="36">
      <t>フクジンヅ</t>
    </rPh>
    <phoneticPr fontId="25"/>
  </si>
  <si>
    <t>豚汁、お米</t>
    <rPh sb="0" eb="1">
      <t>トン</t>
    </rPh>
    <rPh sb="1" eb="2">
      <t>ジル</t>
    </rPh>
    <rPh sb="4" eb="5">
      <t>コメ</t>
    </rPh>
    <phoneticPr fontId="25"/>
  </si>
  <si>
    <t>豚肉、にんじん、だいこん、ねぎ、ごぼう、里芋、こんにゃく、えのきだけ、油あげ、お米（120g）</t>
    <rPh sb="0" eb="2">
      <t>ブタニク</t>
    </rPh>
    <rPh sb="20" eb="22">
      <t>サトイモ</t>
    </rPh>
    <rPh sb="35" eb="36">
      <t>アブラ</t>
    </rPh>
    <rPh sb="40" eb="41">
      <t>コメ</t>
    </rPh>
    <phoneticPr fontId="25"/>
  </si>
  <si>
    <t>豚肉すき焼き風、お米</t>
    <rPh sb="0" eb="2">
      <t>ブタニク</t>
    </rPh>
    <rPh sb="4" eb="5">
      <t>ヤ</t>
    </rPh>
    <rPh sb="6" eb="7">
      <t>フウ</t>
    </rPh>
    <rPh sb="9" eb="10">
      <t>コメ</t>
    </rPh>
    <phoneticPr fontId="25"/>
  </si>
  <si>
    <t>豚もも肉、白ねぎ、白菜、しいたけ、糸コンニャク、お米（120g）</t>
    <rPh sb="0" eb="1">
      <t>トン</t>
    </rPh>
    <rPh sb="3" eb="4">
      <t>ニク</t>
    </rPh>
    <rPh sb="5" eb="6">
      <t>シロ</t>
    </rPh>
    <rPh sb="9" eb="11">
      <t>ハクサイ</t>
    </rPh>
    <rPh sb="17" eb="18">
      <t>イト</t>
    </rPh>
    <rPh sb="25" eb="26">
      <t>コメ</t>
    </rPh>
    <phoneticPr fontId="25"/>
  </si>
  <si>
    <t>ホットドック（1本）</t>
    <rPh sb="8" eb="9">
      <t>ホン</t>
    </rPh>
    <phoneticPr fontId="25"/>
  </si>
  <si>
    <t>ロールパン、ポークフランク、キャベツ</t>
    <phoneticPr fontId="25"/>
  </si>
  <si>
    <t>ソーセージ（1本）</t>
    <phoneticPr fontId="25"/>
  </si>
  <si>
    <t>雑煮の汁</t>
    <rPh sb="0" eb="2">
      <t>ゾウニ</t>
    </rPh>
    <rPh sb="3" eb="4">
      <t>シル</t>
    </rPh>
    <phoneticPr fontId="25"/>
  </si>
  <si>
    <t>白菜、小松菜、かまぼこ</t>
    <rPh sb="0" eb="2">
      <t>ハクサイ</t>
    </rPh>
    <rPh sb="3" eb="6">
      <t>コマツナ</t>
    </rPh>
    <phoneticPr fontId="25"/>
  </si>
  <si>
    <t>お米</t>
    <rPh sb="1" eb="2">
      <t>コメ</t>
    </rPh>
    <phoneticPr fontId="25"/>
  </si>
  <si>
    <t>カレー</t>
    <phoneticPr fontId="25"/>
  </si>
  <si>
    <t>豚汁</t>
    <rPh sb="0" eb="1">
      <t>トン</t>
    </rPh>
    <rPh sb="1" eb="2">
      <t>ジル</t>
    </rPh>
    <phoneticPr fontId="25"/>
  </si>
  <si>
    <t>豚肉すき焼き風</t>
    <rPh sb="0" eb="2">
      <t>ブタニク</t>
    </rPh>
    <rPh sb="4" eb="5">
      <t>ヤ</t>
    </rPh>
    <rPh sb="6" eb="7">
      <t>フウ</t>
    </rPh>
    <phoneticPr fontId="25"/>
  </si>
  <si>
    <t>※　お米、副食各50円加算すれば食堂で調理いたします。</t>
    <rPh sb="3" eb="4">
      <t>コメ</t>
    </rPh>
    <rPh sb="5" eb="7">
      <t>フクショク</t>
    </rPh>
    <rPh sb="7" eb="8">
      <t>カク</t>
    </rPh>
    <rPh sb="10" eb="11">
      <t>エン</t>
    </rPh>
    <rPh sb="11" eb="13">
      <t>カサン</t>
    </rPh>
    <rPh sb="16" eb="18">
      <t>ショクドウ</t>
    </rPh>
    <rPh sb="19" eb="21">
      <t>チョウリ</t>
    </rPh>
    <phoneticPr fontId="25"/>
  </si>
  <si>
    <t>◆　その他メニュー</t>
    <rPh sb="4" eb="5">
      <t>タ</t>
    </rPh>
    <phoneticPr fontId="25"/>
  </si>
  <si>
    <t>菓子パン</t>
    <rPh sb="0" eb="2">
      <t>カシ</t>
    </rPh>
    <phoneticPr fontId="25"/>
  </si>
  <si>
    <t>アンパン、クリームパン、ジャムパン、ダブルメロン、小倉ネオ、メロンパン</t>
    <rPh sb="25" eb="27">
      <t>オグラ</t>
    </rPh>
    <phoneticPr fontId="25"/>
  </si>
  <si>
    <t>ジュース等</t>
    <rPh sb="4" eb="5">
      <t>トウ</t>
    </rPh>
    <phoneticPr fontId="25"/>
  </si>
  <si>
    <t>紙パック(200ml)</t>
    <rPh sb="0" eb="1">
      <t>カミ</t>
    </rPh>
    <phoneticPr fontId="25"/>
  </si>
  <si>
    <t>・果汁100％：アップル・オレンジ　　・清涼飲料：ピーチ、マスカット</t>
    <rPh sb="20" eb="22">
      <t>セイリョウ</t>
    </rPh>
    <rPh sb="22" eb="24">
      <t>インリョウ</t>
    </rPh>
    <phoneticPr fontId="25"/>
  </si>
  <si>
    <t>ﾊﾟｳﾁﾊﾟｯｸ(300ml)</t>
    <phoneticPr fontId="25"/>
  </si>
  <si>
    <t>アクエリアス</t>
    <phoneticPr fontId="25"/>
  </si>
  <si>
    <t>ﾍﾟｯﾄﾎﾞﾄﾙ(500ml)</t>
    <phoneticPr fontId="25"/>
  </si>
  <si>
    <t>アクエリアス、お茶</t>
    <rPh sb="8" eb="9">
      <t>チャ</t>
    </rPh>
    <phoneticPr fontId="25"/>
  </si>
  <si>
    <t>乳酸菌飲料（125ml）</t>
    <phoneticPr fontId="25"/>
  </si>
  <si>
    <t>ジョア(いちご)</t>
    <phoneticPr fontId="25"/>
  </si>
  <si>
    <t>ゼリー</t>
    <phoneticPr fontId="25"/>
  </si>
  <si>
    <t>（60g）</t>
    <phoneticPr fontId="25"/>
  </si>
  <si>
    <t>リンゴゼリー</t>
    <phoneticPr fontId="25"/>
  </si>
  <si>
    <t>（160g）</t>
    <phoneticPr fontId="25"/>
  </si>
  <si>
    <t>フルーツゼリー（果肉入り）</t>
    <rPh sb="8" eb="10">
      <t>カニク</t>
    </rPh>
    <rPh sb="10" eb="11">
      <t>イ</t>
    </rPh>
    <phoneticPr fontId="25"/>
  </si>
  <si>
    <t>ヨーグルト（80g）</t>
    <phoneticPr fontId="25"/>
  </si>
  <si>
    <t>プレーン（カップ）</t>
    <phoneticPr fontId="25"/>
  </si>
  <si>
    <t>アイスクリーム（90ml)）</t>
    <phoneticPr fontId="25"/>
  </si>
  <si>
    <t>バニラ（カップ）</t>
    <phoneticPr fontId="25"/>
  </si>
  <si>
    <t>バナナ（1本）</t>
    <rPh sb="5" eb="6">
      <t>ホン</t>
    </rPh>
    <phoneticPr fontId="25"/>
  </si>
  <si>
    <t>リンゴ（1/4個）</t>
    <rPh sb="7" eb="8">
      <t>コ</t>
    </rPh>
    <phoneticPr fontId="25"/>
  </si>
  <si>
    <t>西瓜（1カット）</t>
    <rPh sb="0" eb="2">
      <t>スイカ</t>
    </rPh>
    <phoneticPr fontId="25"/>
  </si>
  <si>
    <t>６月～８月のみ</t>
    <rPh sb="1" eb="2">
      <t>ツキ</t>
    </rPh>
    <rPh sb="4" eb="5">
      <t>ツキ</t>
    </rPh>
    <phoneticPr fontId="25"/>
  </si>
  <si>
    <t>西瓜（1玉）</t>
    <rPh sb="0" eb="2">
      <t>スイカ</t>
    </rPh>
    <rPh sb="4" eb="5">
      <t>タマ</t>
    </rPh>
    <phoneticPr fontId="25"/>
  </si>
  <si>
    <t>７月・８月　希望により食堂でカット可能</t>
    <rPh sb="1" eb="2">
      <t>ツキ</t>
    </rPh>
    <rPh sb="4" eb="5">
      <t>ツキ</t>
    </rPh>
    <rPh sb="6" eb="8">
      <t>キボウ</t>
    </rPh>
    <rPh sb="11" eb="13">
      <t>ショクドウ</t>
    </rPh>
    <rPh sb="17" eb="19">
      <t>カノウ</t>
    </rPh>
    <phoneticPr fontId="25"/>
  </si>
  <si>
    <t>６月　　　　　　　〃</t>
    <rPh sb="1" eb="2">
      <t>ツキ</t>
    </rPh>
    <phoneticPr fontId="25"/>
  </si>
  <si>
    <t>オレンジジュース</t>
  </si>
  <si>
    <t>グレープジュース</t>
    <phoneticPr fontId="25"/>
  </si>
  <si>
    <t>フルーツミックスジュース</t>
    <phoneticPr fontId="25"/>
  </si>
  <si>
    <t>魚肉ソーセージ</t>
    <rPh sb="0" eb="2">
      <t>ギョニク</t>
    </rPh>
    <phoneticPr fontId="2"/>
  </si>
  <si>
    <r>
      <t>○　</t>
    </r>
    <r>
      <rPr>
        <b/>
        <u/>
        <sz val="11"/>
        <color theme="1"/>
        <rFont val="ＭＳ Ｐゴシック"/>
        <family val="3"/>
        <charset val="128"/>
      </rPr>
      <t>新規のご予約</t>
    </r>
    <r>
      <rPr>
        <u/>
        <sz val="11"/>
        <color theme="1"/>
        <rFont val="ＭＳ Ｐゴシック"/>
        <family val="3"/>
        <charset val="128"/>
      </rPr>
      <t>、取消</t>
    </r>
    <r>
      <rPr>
        <sz val="11"/>
        <color theme="1"/>
        <rFont val="ＭＳ Ｐゴシック"/>
        <family val="3"/>
        <charset val="128"/>
      </rPr>
      <t>は、</t>
    </r>
    <r>
      <rPr>
        <b/>
        <u/>
        <sz val="11"/>
        <color theme="1"/>
        <rFont val="ＭＳ Ｐゴシック"/>
        <family val="3"/>
        <charset val="128"/>
      </rPr>
      <t>利用初日</t>
    </r>
    <r>
      <rPr>
        <u/>
        <sz val="11"/>
        <color theme="1"/>
        <rFont val="ＭＳ Ｐゴシック"/>
        <family val="3"/>
        <charset val="128"/>
      </rPr>
      <t>の</t>
    </r>
    <r>
      <rPr>
        <sz val="11"/>
        <color theme="1"/>
        <rFont val="ＭＳ Ｐゴシック"/>
        <family val="3"/>
        <charset val="128"/>
      </rPr>
      <t xml:space="preserve">
　</t>
    </r>
    <r>
      <rPr>
        <b/>
        <u/>
        <sz val="11"/>
        <color theme="1"/>
        <rFont val="ＭＳ Ｐゴシック"/>
        <family val="3"/>
        <charset val="128"/>
      </rPr>
      <t>10日前まで</t>
    </r>
    <r>
      <rPr>
        <sz val="11"/>
        <color theme="1"/>
        <rFont val="ＭＳ Ｐゴシック"/>
        <family val="3"/>
        <charset val="128"/>
      </rPr>
      <t>にお願いいたします。
○　</t>
    </r>
    <r>
      <rPr>
        <b/>
        <u/>
        <sz val="11"/>
        <color theme="1"/>
        <rFont val="ＭＳ Ｐゴシック"/>
        <family val="3"/>
        <charset val="128"/>
      </rPr>
      <t>ご予約食数の変更</t>
    </r>
    <r>
      <rPr>
        <sz val="11"/>
        <color theme="1"/>
        <rFont val="ＭＳ Ｐゴシック"/>
        <family val="3"/>
        <charset val="128"/>
      </rPr>
      <t>は、</t>
    </r>
    <r>
      <rPr>
        <b/>
        <u/>
        <sz val="11"/>
        <color theme="1"/>
        <rFont val="ＭＳ Ｐゴシック"/>
        <family val="3"/>
        <charset val="128"/>
      </rPr>
      <t>利用初日の
　３日前まで</t>
    </r>
    <r>
      <rPr>
        <sz val="11"/>
        <color theme="1"/>
        <rFont val="ＭＳ Ｐゴシック"/>
        <family val="3"/>
        <charset val="128"/>
      </rPr>
      <t>にお願いいたします。
　</t>
    </r>
    <r>
      <rPr>
        <b/>
        <u/>
        <sz val="11"/>
        <color theme="1"/>
        <rFont val="ＭＳ Ｐゴシック"/>
        <family val="3"/>
        <charset val="128"/>
      </rPr>
      <t>紙パックジュースは7日前までです。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 xml:space="preserve">※上記期間以降の取消、変更があった場合は、
　取消、変更前のご予約数で料金をいただきます。
</t>
    </r>
    <r>
      <rPr>
        <sz val="11"/>
        <color theme="1"/>
        <rFont val="ＭＳ Ｐゴシック"/>
        <family val="3"/>
        <charset val="128"/>
      </rPr>
      <t>○　</t>
    </r>
    <r>
      <rPr>
        <b/>
        <sz val="11"/>
        <color theme="1"/>
        <rFont val="ＭＳ Ｐゴシック"/>
        <family val="3"/>
        <charset val="128"/>
      </rPr>
      <t>3歳以上</t>
    </r>
    <r>
      <rPr>
        <sz val="11"/>
        <color theme="1"/>
        <rFont val="ＭＳ Ｐゴシック"/>
        <family val="3"/>
        <charset val="128"/>
      </rPr>
      <t>は、食事料金が必要です。</t>
    </r>
    <r>
      <rPr>
        <sz val="9"/>
        <color theme="1"/>
        <rFont val="ＭＳ Ｐゴシック"/>
        <family val="3"/>
        <charset val="128"/>
      </rPr>
      <t>　</t>
    </r>
    <rPh sb="42" eb="43">
      <t>ショク</t>
    </rPh>
    <rPh sb="43" eb="44">
      <t>スウ</t>
    </rPh>
    <rPh sb="92" eb="94">
      <t>ジョウキ</t>
    </rPh>
    <rPh sb="94" eb="96">
      <t>キカン</t>
    </rPh>
    <rPh sb="96" eb="98">
      <t>イコウ</t>
    </rPh>
    <rPh sb="99" eb="101">
      <t>トリケシ</t>
    </rPh>
    <rPh sb="114" eb="116">
      <t>トリケシ</t>
    </rPh>
    <rPh sb="140" eb="141">
      <t>サイ</t>
    </rPh>
    <rPh sb="141" eb="143">
      <t>イジョウ</t>
    </rPh>
    <rPh sb="145" eb="147">
      <t>ショクジ</t>
    </rPh>
    <rPh sb="147" eb="149">
      <t>リョウキン</t>
    </rPh>
    <rPh sb="150" eb="152">
      <t>ヒツヨウ</t>
    </rPh>
    <phoneticPr fontId="2"/>
  </si>
  <si>
    <r>
      <t>※朝食、夕食は、</t>
    </r>
    <r>
      <rPr>
        <b/>
        <sz val="10"/>
        <color theme="1"/>
        <rFont val="ＭＳ Ｐゴシック"/>
        <family val="3"/>
        <charset val="128"/>
      </rPr>
      <t>30名以上</t>
    </r>
    <r>
      <rPr>
        <sz val="10"/>
        <color theme="1"/>
        <rFont val="ＭＳ Ｐゴシック"/>
        <family val="3"/>
        <charset val="128"/>
      </rPr>
      <t>の場合</t>
    </r>
    <r>
      <rPr>
        <b/>
        <sz val="10"/>
        <color theme="1"/>
        <rFont val="ＭＳ Ｐゴシック"/>
        <family val="3"/>
        <charset val="128"/>
      </rPr>
      <t>ビュッフェ形式</t>
    </r>
    <r>
      <rPr>
        <sz val="10"/>
        <color theme="1"/>
        <rFont val="ＭＳ Ｐゴシック"/>
        <family val="3"/>
        <charset val="128"/>
      </rPr>
      <t>となり、</t>
    </r>
    <r>
      <rPr>
        <b/>
        <sz val="10"/>
        <color theme="1"/>
        <rFont val="ＭＳ Ｐゴシック"/>
        <family val="3"/>
        <charset val="128"/>
      </rPr>
      <t>30名未満</t>
    </r>
    <r>
      <rPr>
        <sz val="10"/>
        <color theme="1"/>
        <rFont val="ＭＳ Ｐゴシック"/>
        <family val="3"/>
        <charset val="128"/>
      </rPr>
      <t>の場合</t>
    </r>
    <r>
      <rPr>
        <b/>
        <sz val="10"/>
        <color theme="1"/>
        <rFont val="ＭＳ Ｐゴシック"/>
        <family val="3"/>
        <charset val="128"/>
      </rPr>
      <t>皿盛り</t>
    </r>
    <r>
      <rPr>
        <sz val="10"/>
        <color theme="1"/>
        <rFont val="ＭＳ Ｐゴシック"/>
        <family val="3"/>
        <charset val="128"/>
      </rPr>
      <t>提供になります。</t>
    </r>
    <rPh sb="1" eb="3">
      <t>チョウショク</t>
    </rPh>
    <rPh sb="4" eb="6">
      <t>ユウショク</t>
    </rPh>
    <rPh sb="10" eb="11">
      <t>メイ</t>
    </rPh>
    <rPh sb="11" eb="13">
      <t>イジョウ</t>
    </rPh>
    <rPh sb="14" eb="16">
      <t>バアイ</t>
    </rPh>
    <rPh sb="21" eb="23">
      <t>ケイシキ</t>
    </rPh>
    <rPh sb="29" eb="30">
      <t>メイ</t>
    </rPh>
    <rPh sb="30" eb="32">
      <t>ミマン</t>
    </rPh>
    <rPh sb="33" eb="35">
      <t>バアイ</t>
    </rPh>
    <rPh sb="35" eb="36">
      <t>サラ</t>
    </rPh>
    <rPh sb="36" eb="37">
      <t>モ</t>
    </rPh>
    <rPh sb="38" eb="40">
      <t>テイキョウ</t>
    </rPh>
    <phoneticPr fontId="2"/>
  </si>
  <si>
    <t>おにぎり（3個）</t>
    <rPh sb="6" eb="7">
      <t>コ</t>
    </rPh>
    <phoneticPr fontId="2"/>
  </si>
  <si>
    <t>おにぎり（2個）</t>
    <rPh sb="6" eb="7">
      <t>コ</t>
    </rPh>
    <phoneticPr fontId="2"/>
  </si>
  <si>
    <t>サイトウ</t>
    <phoneticPr fontId="25"/>
  </si>
  <si>
    <t>その他</t>
    <rPh sb="2" eb="3">
      <t>タ</t>
    </rPh>
    <phoneticPr fontId="2"/>
  </si>
  <si>
    <t>メールアドレス：</t>
    <phoneticPr fontId="2"/>
  </si>
  <si>
    <t>NGF20180401</t>
    <phoneticPr fontId="2"/>
  </si>
  <si>
    <t>サイトウ</t>
  </si>
  <si>
    <t>小　計</t>
    <rPh sb="0" eb="1">
      <t>ショウ</t>
    </rPh>
    <rPh sb="2" eb="3">
      <t>ケイ</t>
    </rPh>
    <phoneticPr fontId="2"/>
  </si>
  <si>
    <t>メニュー</t>
    <phoneticPr fontId="2"/>
  </si>
  <si>
    <t>ペンギン倶楽部</t>
    <rPh sb="4" eb="7">
      <t>クラブ</t>
    </rPh>
    <phoneticPr fontId="2"/>
  </si>
  <si>
    <t>早川</t>
    <rPh sb="0" eb="2">
      <t>ハヤカワ</t>
    </rPh>
    <phoneticPr fontId="2"/>
  </si>
  <si>
    <t>080-2323-9876</t>
    <phoneticPr fontId="2"/>
  </si>
  <si>
    <t>penpen@club.co.jp</t>
    <phoneticPr fontId="2"/>
  </si>
  <si>
    <t>炒飯</t>
  </si>
  <si>
    <t>記入日時</t>
    <rPh sb="0" eb="2">
      <t>キニュウ</t>
    </rPh>
    <rPh sb="2" eb="4">
      <t>ニチジ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</si>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</sst>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(@&quot;##,##0&quot;)&quot;"/>
    <numFmt numFmtId="177" formatCode="&quot;¥&quot;##,##0&quot;-&quot;"/>
    <numFmt numFmtId="178" formatCode="[$-411]ggge&quot;年&quot;m&quot;月&quot;d&quot;日&quot;h&quot;時&quot;mm&quot;分&quot;"/>
    <numFmt numFmtId="179" formatCode="###&quot; 円&quot;"/>
    <numFmt numFmtId="180" formatCode="##,###&quot; 円&quot;"/>
    <numFmt numFmtId="181" formatCode="@&quot; 様&quot;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179" fontId="16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79" fontId="16" fillId="0" borderId="1" xfId="0" applyNumberFormat="1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179" fontId="16" fillId="0" borderId="63" xfId="0" applyNumberFormat="1" applyFont="1" applyBorder="1" applyAlignment="1">
      <alignment vertical="center"/>
    </xf>
    <xf numFmtId="0" fontId="16" fillId="0" borderId="65" xfId="0" applyFont="1" applyBorder="1" applyAlignment="1">
      <alignment vertical="center"/>
    </xf>
    <xf numFmtId="179" fontId="16" fillId="0" borderId="65" xfId="0" applyNumberFormat="1" applyFont="1" applyBorder="1" applyAlignment="1">
      <alignment vertical="center"/>
    </xf>
    <xf numFmtId="0" fontId="16" fillId="0" borderId="64" xfId="0" applyFont="1" applyBorder="1" applyAlignment="1">
      <alignment vertical="center"/>
    </xf>
    <xf numFmtId="179" fontId="16" fillId="0" borderId="64" xfId="0" applyNumberFormat="1" applyFont="1" applyBorder="1" applyAlignment="1">
      <alignment vertical="center"/>
    </xf>
    <xf numFmtId="0" fontId="17" fillId="0" borderId="1" xfId="0" applyFont="1" applyBorder="1">
      <alignment vertical="center"/>
    </xf>
    <xf numFmtId="0" fontId="17" fillId="0" borderId="63" xfId="0" applyFont="1" applyBorder="1" applyAlignment="1">
      <alignment horizontal="left" vertical="center" wrapText="1"/>
    </xf>
    <xf numFmtId="0" fontId="17" fillId="0" borderId="64" xfId="0" applyFont="1" applyBorder="1" applyAlignment="1">
      <alignment vertical="center" wrapText="1"/>
    </xf>
    <xf numFmtId="0" fontId="17" fillId="0" borderId="63" xfId="0" applyFont="1" applyBorder="1">
      <alignment vertical="center"/>
    </xf>
    <xf numFmtId="0" fontId="17" fillId="0" borderId="65" xfId="0" applyFont="1" applyBorder="1">
      <alignment vertical="center"/>
    </xf>
    <xf numFmtId="0" fontId="17" fillId="0" borderId="64" xfId="0" applyFont="1" applyBorder="1">
      <alignment vertical="center"/>
    </xf>
    <xf numFmtId="0" fontId="17" fillId="0" borderId="63" xfId="0" applyFont="1" applyBorder="1" applyAlignment="1">
      <alignment vertical="center" wrapText="1"/>
    </xf>
    <xf numFmtId="179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16" fillId="0" borderId="63" xfId="0" applyFon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6" fillId="0" borderId="1" xfId="0" applyFont="1" applyFill="1" applyBorder="1" applyAlignment="1">
      <alignment vertical="center" shrinkToFit="1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56" fontId="4" fillId="3" borderId="0" xfId="0" applyNumberFormat="1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>
      <alignment vertical="center"/>
    </xf>
    <xf numFmtId="0" fontId="0" fillId="3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vertical="center"/>
    </xf>
    <xf numFmtId="56" fontId="4" fillId="3" borderId="23" xfId="0" applyNumberFormat="1" applyFont="1" applyFill="1" applyBorder="1" applyAlignment="1" applyProtection="1">
      <alignment horizontal="center" vertical="center"/>
    </xf>
    <xf numFmtId="56" fontId="4" fillId="3" borderId="5" xfId="0" applyNumberFormat="1" applyFont="1" applyFill="1" applyBorder="1" applyAlignment="1" applyProtection="1">
      <alignment horizontal="center" vertical="center"/>
    </xf>
    <xf numFmtId="56" fontId="4" fillId="3" borderId="3" xfId="0" applyNumberFormat="1" applyFont="1" applyFill="1" applyBorder="1" applyAlignment="1" applyProtection="1">
      <alignment horizontal="center" vertical="center"/>
    </xf>
    <xf numFmtId="56" fontId="4" fillId="3" borderId="37" xfId="0" applyNumberFormat="1" applyFont="1" applyFill="1" applyBorder="1" applyAlignment="1" applyProtection="1">
      <alignment horizontal="center" vertical="center"/>
    </xf>
    <xf numFmtId="56" fontId="4" fillId="3" borderId="7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180" fontId="16" fillId="0" borderId="1" xfId="0" applyNumberFormat="1" applyFont="1" applyBorder="1" applyAlignment="1">
      <alignment horizontal="right" vertical="center"/>
    </xf>
    <xf numFmtId="180" fontId="16" fillId="0" borderId="1" xfId="0" applyNumberFormat="1" applyFont="1" applyBorder="1" applyAlignment="1">
      <alignment vertical="center"/>
    </xf>
    <xf numFmtId="180" fontId="16" fillId="0" borderId="23" xfId="0" applyNumberFormat="1" applyFont="1" applyBorder="1" applyAlignment="1">
      <alignment vertical="center"/>
    </xf>
    <xf numFmtId="56" fontId="10" fillId="3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top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 shrinkToFit="1"/>
    </xf>
    <xf numFmtId="0" fontId="4" fillId="3" borderId="60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4" fillId="3" borderId="35" xfId="0" applyFont="1" applyFill="1" applyBorder="1" applyAlignment="1" applyProtection="1">
      <alignment horizontal="center" vertical="center" shrinkToFit="1"/>
    </xf>
    <xf numFmtId="0" fontId="24" fillId="5" borderId="1" xfId="0" applyFont="1" applyFill="1" applyBorder="1">
      <alignment vertical="center"/>
    </xf>
    <xf numFmtId="0" fontId="26" fillId="0" borderId="1" xfId="0" applyFont="1" applyBorder="1" applyAlignment="1">
      <alignment vertical="center" shrinkToFit="1"/>
    </xf>
    <xf numFmtId="0" fontId="4" fillId="3" borderId="2" xfId="0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4" fillId="3" borderId="37" xfId="0" applyFont="1" applyFill="1" applyBorder="1" applyProtection="1">
      <alignment vertical="center"/>
      <protection locked="0"/>
    </xf>
    <xf numFmtId="0" fontId="27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vertical="center" shrinkToFit="1"/>
    </xf>
    <xf numFmtId="0" fontId="16" fillId="0" borderId="63" xfId="0" applyFont="1" applyBorder="1" applyAlignment="1">
      <alignment vertical="center" shrinkToFit="1"/>
    </xf>
    <xf numFmtId="0" fontId="16" fillId="0" borderId="65" xfId="0" applyFont="1" applyBorder="1" applyAlignment="1">
      <alignment vertical="center" shrinkToFit="1"/>
    </xf>
    <xf numFmtId="0" fontId="16" fillId="0" borderId="64" xfId="0" applyFont="1" applyBorder="1" applyAlignment="1">
      <alignment vertical="center" shrinkToFit="1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7" borderId="66" xfId="0" applyFont="1" applyFill="1" applyBorder="1" applyAlignment="1">
      <alignment horizontal="center" vertical="center" shrinkToFit="1"/>
    </xf>
    <xf numFmtId="0" fontId="4" fillId="3" borderId="52" xfId="0" applyFont="1" applyFill="1" applyBorder="1" applyProtection="1">
      <alignment vertical="center"/>
      <protection locked="0"/>
    </xf>
    <xf numFmtId="0" fontId="4" fillId="3" borderId="36" xfId="0" applyFont="1" applyFill="1" applyBorder="1" applyProtection="1">
      <alignment vertical="center"/>
      <protection locked="0"/>
    </xf>
    <xf numFmtId="0" fontId="4" fillId="4" borderId="0" xfId="0" applyFont="1" applyFill="1" applyBorder="1">
      <alignment vertical="center"/>
    </xf>
    <xf numFmtId="0" fontId="29" fillId="3" borderId="0" xfId="0" applyFont="1" applyFill="1" applyBorder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58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179" fontId="16" fillId="0" borderId="58" xfId="0" applyNumberFormat="1" applyFont="1" applyBorder="1" applyAlignment="1">
      <alignment horizontal="right" vertical="center"/>
    </xf>
    <xf numFmtId="179" fontId="16" fillId="0" borderId="23" xfId="0" applyNumberFormat="1" applyFont="1" applyBorder="1" applyAlignment="1">
      <alignment horizontal="right" vertical="center"/>
    </xf>
    <xf numFmtId="179" fontId="16" fillId="0" borderId="59" xfId="0" applyNumberFormat="1" applyFont="1" applyBorder="1" applyAlignment="1">
      <alignment horizontal="right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8" fontId="4" fillId="3" borderId="2" xfId="1" applyFont="1" applyFill="1" applyBorder="1" applyAlignment="1" applyProtection="1">
      <alignment vertical="center"/>
    </xf>
    <xf numFmtId="38" fontId="4" fillId="3" borderId="4" xfId="1" applyFont="1" applyFill="1" applyBorder="1" applyAlignment="1" applyProtection="1">
      <alignment vertical="center"/>
    </xf>
    <xf numFmtId="38" fontId="4" fillId="3" borderId="21" xfId="1" applyFont="1" applyFill="1" applyBorder="1" applyAlignment="1" applyProtection="1">
      <alignment vertical="center"/>
    </xf>
    <xf numFmtId="56" fontId="4" fillId="3" borderId="70" xfId="0" applyNumberFormat="1" applyFont="1" applyFill="1" applyBorder="1" applyAlignment="1" applyProtection="1">
      <alignment horizontal="center" vertical="center"/>
      <protection locked="0"/>
    </xf>
    <xf numFmtId="56" fontId="4" fillId="3" borderId="1" xfId="0" applyNumberFormat="1" applyFont="1" applyFill="1" applyBorder="1" applyAlignment="1" applyProtection="1">
      <alignment horizontal="center" vertical="center"/>
      <protection locked="0"/>
    </xf>
    <xf numFmtId="56" fontId="4" fillId="3" borderId="67" xfId="0" applyNumberFormat="1" applyFont="1" applyFill="1" applyBorder="1" applyAlignment="1" applyProtection="1">
      <alignment horizontal="center" vertical="center"/>
      <protection locked="0"/>
    </xf>
    <xf numFmtId="56" fontId="4" fillId="3" borderId="45" xfId="0" applyNumberFormat="1" applyFont="1" applyFill="1" applyBorder="1" applyAlignment="1" applyProtection="1">
      <alignment horizontal="center" vertical="center"/>
      <protection locked="0"/>
    </xf>
    <xf numFmtId="56" fontId="4" fillId="3" borderId="19" xfId="0" applyNumberFormat="1" applyFont="1" applyFill="1" applyBorder="1" applyAlignment="1" applyProtection="1">
      <alignment horizontal="center" vertical="center"/>
      <protection locked="0"/>
    </xf>
    <xf numFmtId="56" fontId="4" fillId="3" borderId="7" xfId="0" applyNumberFormat="1" applyFont="1" applyFill="1" applyBorder="1" applyAlignment="1" applyProtection="1">
      <alignment horizontal="center" vertical="center"/>
      <protection locked="0"/>
    </xf>
    <xf numFmtId="20" fontId="4" fillId="3" borderId="2" xfId="0" applyNumberFormat="1" applyFont="1" applyFill="1" applyBorder="1" applyAlignment="1" applyProtection="1">
      <alignment horizontal="center" vertical="center"/>
      <protection locked="0"/>
    </xf>
    <xf numFmtId="2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4" fillId="7" borderId="54" xfId="0" applyFont="1" applyFill="1" applyBorder="1" applyAlignment="1">
      <alignment horizontal="center" vertical="center" shrinkToFit="1"/>
    </xf>
    <xf numFmtId="0" fontId="0" fillId="7" borderId="72" xfId="0" applyFill="1" applyBorder="1" applyAlignment="1">
      <alignment horizontal="center" vertical="center" shrinkToFit="1"/>
    </xf>
    <xf numFmtId="0" fontId="0" fillId="7" borderId="25" xfId="0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 shrinkToFit="1"/>
    </xf>
    <xf numFmtId="56" fontId="4" fillId="3" borderId="13" xfId="0" applyNumberFormat="1" applyFont="1" applyFill="1" applyBorder="1" applyAlignment="1" applyProtection="1">
      <alignment horizontal="center" vertical="center"/>
      <protection locked="0"/>
    </xf>
    <xf numFmtId="56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vertical="center"/>
    </xf>
    <xf numFmtId="38" fontId="4" fillId="3" borderId="3" xfId="1" applyFont="1" applyFill="1" applyBorder="1" applyAlignment="1">
      <alignment vertical="center"/>
    </xf>
    <xf numFmtId="38" fontId="4" fillId="3" borderId="36" xfId="1" applyFont="1" applyFill="1" applyBorder="1" applyAlignment="1">
      <alignment vertical="center"/>
    </xf>
    <xf numFmtId="38" fontId="4" fillId="3" borderId="37" xfId="1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 shrinkToFit="1"/>
    </xf>
    <xf numFmtId="0" fontId="4" fillId="7" borderId="9" xfId="0" applyFont="1" applyFill="1" applyBorder="1" applyAlignment="1">
      <alignment horizontal="center" vertical="center" shrinkToFit="1"/>
    </xf>
    <xf numFmtId="56" fontId="4" fillId="8" borderId="25" xfId="0" applyNumberFormat="1" applyFont="1" applyFill="1" applyBorder="1" applyAlignment="1">
      <alignment horizontal="center" vertical="center"/>
    </xf>
    <xf numFmtId="56" fontId="4" fillId="8" borderId="20" xfId="0" applyNumberFormat="1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vertical="center"/>
    </xf>
    <xf numFmtId="0" fontId="4" fillId="8" borderId="26" xfId="0" applyFont="1" applyFill="1" applyBorder="1" applyAlignment="1">
      <alignment vertical="center"/>
    </xf>
    <xf numFmtId="0" fontId="28" fillId="6" borderId="0" xfId="0" applyFont="1" applyFill="1" applyBorder="1" applyAlignment="1" applyProtection="1">
      <alignment horizontal="center" vertical="center"/>
    </xf>
    <xf numFmtId="38" fontId="7" fillId="3" borderId="47" xfId="1" applyFont="1" applyFill="1" applyBorder="1" applyAlignment="1">
      <alignment horizontal="right" vertical="center"/>
    </xf>
    <xf numFmtId="38" fontId="7" fillId="3" borderId="48" xfId="1" applyFont="1" applyFill="1" applyBorder="1" applyAlignment="1">
      <alignment horizontal="right" vertical="center"/>
    </xf>
    <xf numFmtId="56" fontId="4" fillId="8" borderId="39" xfId="0" applyNumberFormat="1" applyFont="1" applyFill="1" applyBorder="1" applyAlignment="1">
      <alignment horizontal="center" vertical="center"/>
    </xf>
    <xf numFmtId="56" fontId="4" fillId="8" borderId="40" xfId="0" applyNumberFormat="1" applyFont="1" applyFill="1" applyBorder="1" applyAlignment="1">
      <alignment horizontal="center" vertical="center"/>
    </xf>
    <xf numFmtId="56" fontId="4" fillId="8" borderId="57" xfId="0" applyNumberFormat="1" applyFont="1" applyFill="1" applyBorder="1" applyAlignment="1">
      <alignment horizontal="center" vertical="center"/>
    </xf>
    <xf numFmtId="38" fontId="4" fillId="3" borderId="2" xfId="1" applyFont="1" applyFill="1" applyBorder="1" applyAlignment="1" applyProtection="1">
      <alignment horizontal="center" vertical="center" shrinkToFit="1"/>
      <protection locked="0"/>
    </xf>
    <xf numFmtId="38" fontId="4" fillId="3" borderId="3" xfId="1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38" fontId="4" fillId="3" borderId="4" xfId="1" applyFont="1" applyFill="1" applyBorder="1" applyAlignment="1">
      <alignment vertical="center"/>
    </xf>
    <xf numFmtId="20" fontId="4" fillId="3" borderId="36" xfId="0" applyNumberFormat="1" applyFont="1" applyFill="1" applyBorder="1" applyAlignment="1" applyProtection="1">
      <alignment horizontal="center" vertical="center"/>
      <protection locked="0"/>
    </xf>
    <xf numFmtId="20" fontId="4" fillId="3" borderId="35" xfId="0" applyNumberFormat="1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35" xfId="0" applyFont="1" applyFill="1" applyBorder="1" applyAlignment="1" applyProtection="1">
      <alignment vertical="center"/>
      <protection locked="0"/>
    </xf>
    <xf numFmtId="38" fontId="4" fillId="3" borderId="36" xfId="1" applyFont="1" applyFill="1" applyBorder="1" applyAlignment="1" applyProtection="1">
      <alignment horizontal="center" vertical="center" shrinkToFit="1"/>
      <protection locked="0"/>
    </xf>
    <xf numFmtId="38" fontId="4" fillId="3" borderId="37" xfId="1" applyFont="1" applyFill="1" applyBorder="1" applyAlignment="1" applyProtection="1">
      <alignment horizontal="center" vertical="center" shrinkToFit="1"/>
      <protection locked="0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38" fontId="4" fillId="3" borderId="35" xfId="1" applyFont="1" applyFill="1" applyBorder="1" applyAlignment="1">
      <alignment vertical="center"/>
    </xf>
    <xf numFmtId="176" fontId="4" fillId="7" borderId="11" xfId="0" applyNumberFormat="1" applyFont="1" applyFill="1" applyBorder="1" applyAlignment="1">
      <alignment horizontal="left" vertical="center"/>
    </xf>
    <xf numFmtId="0" fontId="4" fillId="7" borderId="12" xfId="0" applyFont="1" applyFill="1" applyBorder="1" applyAlignment="1">
      <alignment vertical="center"/>
    </xf>
    <xf numFmtId="0" fontId="4" fillId="7" borderId="27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10" fillId="7" borderId="73" xfId="0" applyFont="1" applyFill="1" applyBorder="1" applyAlignment="1">
      <alignment horizontal="center" vertical="center" shrinkToFit="1"/>
    </xf>
    <xf numFmtId="0" fontId="20" fillId="7" borderId="74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 applyProtection="1">
      <alignment horizontal="left" vertical="top" wrapText="1"/>
      <protection locked="0"/>
    </xf>
    <xf numFmtId="0" fontId="0" fillId="3" borderId="50" xfId="0" applyFill="1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top" wrapText="1"/>
      <protection locked="0"/>
    </xf>
    <xf numFmtId="0" fontId="0" fillId="3" borderId="5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53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56" fontId="4" fillId="3" borderId="34" xfId="0" applyNumberFormat="1" applyFont="1" applyFill="1" applyBorder="1" applyAlignment="1" applyProtection="1">
      <alignment horizontal="center" vertical="center"/>
      <protection locked="0"/>
    </xf>
    <xf numFmtId="56" fontId="4" fillId="3" borderId="35" xfId="0" applyNumberFormat="1" applyFont="1" applyFill="1" applyBorder="1" applyAlignment="1" applyProtection="1">
      <alignment horizontal="center" vertical="center"/>
      <protection locked="0"/>
    </xf>
    <xf numFmtId="56" fontId="4" fillId="3" borderId="14" xfId="0" applyNumberFormat="1" applyFont="1" applyFill="1" applyBorder="1" applyAlignment="1" applyProtection="1">
      <alignment horizontal="center" vertical="center"/>
      <protection locked="0"/>
    </xf>
    <xf numFmtId="56" fontId="4" fillId="3" borderId="15" xfId="0" applyNumberFormat="1" applyFont="1" applyFill="1" applyBorder="1" applyAlignment="1" applyProtection="1">
      <alignment horizontal="center" vertical="center"/>
      <protection locked="0"/>
    </xf>
    <xf numFmtId="20" fontId="4" fillId="3" borderId="16" xfId="0" applyNumberFormat="1" applyFont="1" applyFill="1" applyBorder="1" applyAlignment="1" applyProtection="1">
      <alignment horizontal="center" vertical="center"/>
      <protection locked="0"/>
    </xf>
    <xf numFmtId="20" fontId="4" fillId="3" borderId="15" xfId="0" applyNumberFormat="1" applyFont="1" applyFill="1" applyBorder="1" applyAlignment="1" applyProtection="1">
      <alignment horizontal="center" vertical="center"/>
      <protection locked="0"/>
    </xf>
    <xf numFmtId="20" fontId="4" fillId="3" borderId="16" xfId="0" applyNumberFormat="1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20" fontId="4" fillId="3" borderId="2" xfId="0" applyNumberFormat="1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7" borderId="10" xfId="0" applyFont="1" applyFill="1" applyBorder="1" applyAlignment="1">
      <alignment horizontal="center" vertical="center" shrinkToFit="1"/>
    </xf>
    <xf numFmtId="0" fontId="4" fillId="7" borderId="12" xfId="0" applyFont="1" applyFill="1" applyBorder="1" applyAlignment="1">
      <alignment horizontal="center" vertical="center" shrinkToFit="1"/>
    </xf>
    <xf numFmtId="0" fontId="4" fillId="8" borderId="40" xfId="0" applyFont="1" applyFill="1" applyBorder="1" applyAlignment="1">
      <alignment vertical="center"/>
    </xf>
    <xf numFmtId="0" fontId="4" fillId="8" borderId="41" xfId="0" applyFont="1" applyFill="1" applyBorder="1" applyAlignment="1">
      <alignment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7" borderId="68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 applyProtection="1">
      <alignment horizontal="center" vertical="center"/>
      <protection locked="0"/>
    </xf>
    <xf numFmtId="20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4" fillId="7" borderId="66" xfId="0" applyFont="1" applyFill="1" applyBorder="1" applyAlignment="1">
      <alignment horizontal="right" vertical="center"/>
    </xf>
    <xf numFmtId="0" fontId="4" fillId="7" borderId="10" xfId="0" applyFont="1" applyFill="1" applyBorder="1" applyAlignment="1">
      <alignment horizontal="right" vertical="center"/>
    </xf>
    <xf numFmtId="56" fontId="4" fillId="3" borderId="69" xfId="0" applyNumberFormat="1" applyFont="1" applyFill="1" applyBorder="1" applyAlignment="1" applyProtection="1">
      <alignment horizontal="center" vertical="center"/>
      <protection locked="0"/>
    </xf>
    <xf numFmtId="56" fontId="4" fillId="3" borderId="23" xfId="0" applyNumberFormat="1" applyFont="1" applyFill="1" applyBorder="1" applyAlignment="1" applyProtection="1">
      <alignment horizontal="center" vertical="center"/>
      <protection locked="0"/>
    </xf>
    <xf numFmtId="177" fontId="21" fillId="0" borderId="54" xfId="0" applyNumberFormat="1" applyFont="1" applyBorder="1" applyAlignment="1">
      <alignment vertical="center" shrinkToFit="1"/>
    </xf>
    <xf numFmtId="0" fontId="22" fillId="0" borderId="55" xfId="0" applyFont="1" applyBorder="1" applyAlignment="1">
      <alignment vertical="center" shrinkToFit="1"/>
    </xf>
    <xf numFmtId="0" fontId="22" fillId="0" borderId="56" xfId="0" applyFont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8" fillId="7" borderId="54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20" fontId="4" fillId="3" borderId="31" xfId="0" applyNumberFormat="1" applyFont="1" applyFill="1" applyBorder="1" applyAlignment="1" applyProtection="1">
      <alignment horizontal="center" vertical="center"/>
      <protection locked="0"/>
    </xf>
    <xf numFmtId="20" fontId="4" fillId="3" borderId="7" xfId="0" applyNumberFormat="1" applyFont="1" applyFill="1" applyBorder="1" applyAlignment="1" applyProtection="1">
      <alignment horizontal="center" vertical="center"/>
      <protection locked="0"/>
    </xf>
    <xf numFmtId="20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vertical="center"/>
    </xf>
    <xf numFmtId="0" fontId="4" fillId="7" borderId="28" xfId="0" applyFont="1" applyFill="1" applyBorder="1" applyAlignment="1">
      <alignment vertical="center"/>
    </xf>
    <xf numFmtId="38" fontId="7" fillId="3" borderId="17" xfId="1" applyFont="1" applyFill="1" applyBorder="1" applyAlignment="1">
      <alignment vertical="center"/>
    </xf>
    <xf numFmtId="38" fontId="7" fillId="3" borderId="20" xfId="1" applyFont="1" applyFill="1" applyBorder="1" applyAlignment="1">
      <alignment vertical="center"/>
    </xf>
    <xf numFmtId="38" fontId="7" fillId="3" borderId="42" xfId="1" applyFont="1" applyFill="1" applyBorder="1" applyAlignment="1">
      <alignment vertical="center"/>
    </xf>
    <xf numFmtId="38" fontId="7" fillId="3" borderId="40" xfId="1" applyFont="1" applyFill="1" applyBorder="1" applyAlignment="1">
      <alignment vertical="center"/>
    </xf>
    <xf numFmtId="38" fontId="7" fillId="3" borderId="43" xfId="1" applyFont="1" applyFill="1" applyBorder="1" applyAlignment="1">
      <alignment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vertical="center"/>
    </xf>
    <xf numFmtId="38" fontId="4" fillId="3" borderId="5" xfId="1" applyFont="1" applyFill="1" applyBorder="1" applyAlignment="1">
      <alignment vertical="center"/>
    </xf>
    <xf numFmtId="20" fontId="4" fillId="3" borderId="44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38" fontId="4" fillId="3" borderId="6" xfId="1" applyFont="1" applyFill="1" applyBorder="1" applyAlignment="1" applyProtection="1">
      <alignment horizontal="center" vertical="center" shrinkToFit="1"/>
      <protection locked="0"/>
    </xf>
    <xf numFmtId="38" fontId="4" fillId="3" borderId="5" xfId="1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181" fontId="4" fillId="3" borderId="66" xfId="0" applyNumberFormat="1" applyFont="1" applyFill="1" applyBorder="1" applyAlignment="1" applyProtection="1">
      <alignment horizontal="center" vertical="center" shrinkToFit="1"/>
      <protection locked="0"/>
    </xf>
    <xf numFmtId="181" fontId="0" fillId="0" borderId="66" xfId="0" applyNumberFormat="1" applyBorder="1" applyAlignment="1" applyProtection="1">
      <alignment vertical="center" shrinkToFit="1"/>
      <protection locked="0"/>
    </xf>
    <xf numFmtId="181" fontId="4" fillId="3" borderId="68" xfId="0" applyNumberFormat="1" applyFont="1" applyFill="1" applyBorder="1" applyAlignment="1" applyProtection="1">
      <alignment horizontal="center" vertical="center" shrinkToFit="1"/>
      <protection locked="0"/>
    </xf>
    <xf numFmtId="181" fontId="0" fillId="0" borderId="68" xfId="0" applyNumberFormat="1" applyBorder="1" applyAlignment="1" applyProtection="1">
      <alignment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20" fontId="4" fillId="3" borderId="44" xfId="0" applyNumberFormat="1" applyFont="1" applyFill="1" applyBorder="1" applyAlignment="1">
      <alignment horizontal="center" vertical="center"/>
    </xf>
    <xf numFmtId="20" fontId="4" fillId="3" borderId="3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36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20" fontId="4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38" fontId="4" fillId="3" borderId="6" xfId="1" applyFont="1" applyFill="1" applyBorder="1" applyAlignment="1" applyProtection="1">
      <alignment vertical="center"/>
    </xf>
    <xf numFmtId="38" fontId="4" fillId="3" borderId="32" xfId="1" applyFont="1" applyFill="1" applyBorder="1" applyAlignment="1" applyProtection="1">
      <alignment vertical="center"/>
    </xf>
    <xf numFmtId="0" fontId="4" fillId="7" borderId="18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Border="1">
      <alignment vertical="center"/>
    </xf>
    <xf numFmtId="0" fontId="4" fillId="3" borderId="61" xfId="0" applyFont="1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38" fontId="4" fillId="3" borderId="23" xfId="1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1" fillId="3" borderId="6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vertical="center" textRotation="255"/>
    </xf>
    <xf numFmtId="0" fontId="4" fillId="7" borderId="59" xfId="0" applyFont="1" applyFill="1" applyBorder="1" applyAlignment="1">
      <alignment vertical="center" textRotation="255"/>
    </xf>
    <xf numFmtId="0" fontId="4" fillId="7" borderId="23" xfId="0" applyFont="1" applyFill="1" applyBorder="1" applyAlignment="1">
      <alignment vertical="center" textRotation="255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178" fontId="7" fillId="3" borderId="0" xfId="0" applyNumberFormat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4" fillId="3" borderId="77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38" fontId="4" fillId="3" borderId="45" xfId="1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32" fillId="3" borderId="61" xfId="0" applyFont="1" applyFill="1" applyBorder="1" applyAlignment="1">
      <alignment vertical="center"/>
    </xf>
    <xf numFmtId="0" fontId="33" fillId="3" borderId="62" xfId="0" applyFont="1" applyFill="1" applyBorder="1" applyAlignment="1">
      <alignment vertical="center"/>
    </xf>
    <xf numFmtId="0" fontId="31" fillId="3" borderId="17" xfId="2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0</xdr:rowOff>
    </xdr:from>
    <xdr:to>
      <xdr:col>11</xdr:col>
      <xdr:colOff>9525</xdr:colOff>
      <xdr:row>9</xdr:row>
      <xdr:rowOff>0</xdr:rowOff>
    </xdr:to>
    <xdr:cxnSp macro="">
      <xdr:nvCxnSpPr>
        <xdr:cNvPr id="5" name="直線コネクタ 4"/>
        <xdr:cNvCxnSpPr/>
      </xdr:nvCxnSpPr>
      <xdr:spPr>
        <a:xfrm>
          <a:off x="1390650" y="21907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</xdr:row>
      <xdr:rowOff>0</xdr:rowOff>
    </xdr:from>
    <xdr:to>
      <xdr:col>26</xdr:col>
      <xdr:colOff>0</xdr:colOff>
      <xdr:row>10</xdr:row>
      <xdr:rowOff>247650</xdr:rowOff>
    </xdr:to>
    <xdr:cxnSp macro="">
      <xdr:nvCxnSpPr>
        <xdr:cNvPr id="7" name="直線コネクタ 6"/>
        <xdr:cNvCxnSpPr/>
      </xdr:nvCxnSpPr>
      <xdr:spPr>
        <a:xfrm>
          <a:off x="5553075" y="2724150"/>
          <a:ext cx="188595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</xdr:colOff>
      <xdr:row>39</xdr:row>
      <xdr:rowOff>57150</xdr:rowOff>
    </xdr:from>
    <xdr:to>
      <xdr:col>20</xdr:col>
      <xdr:colOff>85725</xdr:colOff>
      <xdr:row>44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742949" y="9496425"/>
          <a:ext cx="5381626" cy="127635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連絡先　「春日井市少年自然の家」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階厨房　（運営会社</a:t>
          </a:r>
          <a:r>
            <a:rPr kumimoji="1" lang="en-US" altLang="ja-JP" sz="1100">
              <a:latin typeface="+mj-ea"/>
              <a:ea typeface="+mj-ea"/>
            </a:rPr>
            <a:t>/</a:t>
          </a:r>
          <a:r>
            <a:rPr kumimoji="1" lang="ja-JP" altLang="en-US" sz="1100">
              <a:latin typeface="+mj-ea"/>
              <a:ea typeface="+mj-ea"/>
            </a:rPr>
            <a:t>日本ゼネラルフード㈱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担当者　齋藤（サイトウ）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電話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/FAX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　０５６８－９２－３９２０　　</a:t>
          </a:r>
          <a:r>
            <a:rPr kumimoji="1" lang="ja-JP" altLang="en-US" sz="1100">
              <a:latin typeface="+mj-ea"/>
              <a:ea typeface="+mj-ea"/>
            </a:rPr>
            <a:t>Ｅ</a:t>
          </a:r>
          <a:r>
            <a:rPr kumimoji="1" lang="en-US" altLang="ja-JP" sz="1100">
              <a:latin typeface="+mj-ea"/>
              <a:ea typeface="+mj-ea"/>
            </a:rPr>
            <a:t>-mail </a:t>
          </a: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ngf0044@ngf-penguin.co.jp</a:t>
          </a:r>
        </a:p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不在時は、「注文書</a:t>
          </a:r>
          <a:r>
            <a:rPr kumimoji="1" lang="en-US" altLang="ja-JP" sz="1100">
              <a:latin typeface="+mj-ea"/>
              <a:ea typeface="+mj-ea"/>
            </a:rPr>
            <a:t>BOX</a:t>
          </a:r>
          <a:r>
            <a:rPr kumimoji="1" lang="ja-JP" altLang="en-US" sz="1100">
              <a:latin typeface="+mj-ea"/>
              <a:ea typeface="+mj-ea"/>
            </a:rPr>
            <a:t>」にお入れ下さい。後日折り返しご連絡いたします。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24</xdr:row>
      <xdr:rowOff>247649</xdr:rowOff>
    </xdr:from>
    <xdr:to>
      <xdr:col>23</xdr:col>
      <xdr:colOff>295274</xdr:colOff>
      <xdr:row>34</xdr:row>
      <xdr:rowOff>19049</xdr:rowOff>
    </xdr:to>
    <xdr:sp macro="" textlink="">
      <xdr:nvSpPr>
        <xdr:cNvPr id="8" name="テキスト ボックス 7"/>
        <xdr:cNvSpPr txBox="1"/>
      </xdr:nvSpPr>
      <xdr:spPr>
        <a:xfrm>
          <a:off x="5124450" y="6115049"/>
          <a:ext cx="2124074" cy="21050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○新規のご予約、取消は、 利用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初日の</a:t>
          </a:r>
          <a:r>
            <a:rPr kumimoji="1" lang="en-US" altLang="ja-JP" sz="900">
              <a:latin typeface="+mn-ea"/>
              <a:ea typeface="+mn-ea"/>
            </a:rPr>
            <a:t>10</a:t>
          </a:r>
          <a:r>
            <a:rPr kumimoji="1" lang="ja-JP" altLang="en-US" sz="900">
              <a:latin typeface="+mn-ea"/>
              <a:ea typeface="+mn-ea"/>
            </a:rPr>
            <a:t>日前までにお願いし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○おにぎり、パン等の予約食数の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変更は、利用初日の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日前まで、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紙パック・ジュースは７日前までに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お願いします。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〇上記期間以降の取消、変更が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あった場合は取消、変更前の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予約数で料金をいただきます。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歳以上は、食事料金が必要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です。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0</xdr:rowOff>
    </xdr:from>
    <xdr:to>
      <xdr:col>11</xdr:col>
      <xdr:colOff>9525</xdr:colOff>
      <xdr:row>9</xdr:row>
      <xdr:rowOff>0</xdr:rowOff>
    </xdr:to>
    <xdr:cxnSp macro="">
      <xdr:nvCxnSpPr>
        <xdr:cNvPr id="2" name="直線コネクタ 1"/>
        <xdr:cNvCxnSpPr/>
      </xdr:nvCxnSpPr>
      <xdr:spPr>
        <a:xfrm>
          <a:off x="1476375" y="21907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</xdr:row>
      <xdr:rowOff>0</xdr:rowOff>
    </xdr:from>
    <xdr:to>
      <xdr:col>26</xdr:col>
      <xdr:colOff>0</xdr:colOff>
      <xdr:row>10</xdr:row>
      <xdr:rowOff>247650</xdr:rowOff>
    </xdr:to>
    <xdr:cxnSp macro="">
      <xdr:nvCxnSpPr>
        <xdr:cNvPr id="3" name="直線コネクタ 2"/>
        <xdr:cNvCxnSpPr/>
      </xdr:nvCxnSpPr>
      <xdr:spPr>
        <a:xfrm>
          <a:off x="6038850" y="26860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</xdr:colOff>
      <xdr:row>39</xdr:row>
      <xdr:rowOff>57150</xdr:rowOff>
    </xdr:from>
    <xdr:to>
      <xdr:col>20</xdr:col>
      <xdr:colOff>85725</xdr:colOff>
      <xdr:row>44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742949" y="9496425"/>
          <a:ext cx="5381626" cy="127635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連絡先　「春日井市少年自然の家」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階厨房　（運営会社</a:t>
          </a:r>
          <a:r>
            <a:rPr kumimoji="1" lang="en-US" altLang="ja-JP" sz="1100">
              <a:latin typeface="+mj-ea"/>
              <a:ea typeface="+mj-ea"/>
            </a:rPr>
            <a:t>/</a:t>
          </a:r>
          <a:r>
            <a:rPr kumimoji="1" lang="ja-JP" altLang="en-US" sz="1100">
              <a:latin typeface="+mj-ea"/>
              <a:ea typeface="+mj-ea"/>
            </a:rPr>
            <a:t>日本ゼネラルフード㈱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担当者　齋藤（サイトウ）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電話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/FAX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　０５６８－９２－３９２０　　</a:t>
          </a:r>
          <a:r>
            <a:rPr kumimoji="1" lang="ja-JP" altLang="en-US" sz="1100">
              <a:latin typeface="+mj-ea"/>
              <a:ea typeface="+mj-ea"/>
            </a:rPr>
            <a:t>Ｅ</a:t>
          </a:r>
          <a:r>
            <a:rPr kumimoji="1" lang="en-US" altLang="ja-JP" sz="1100">
              <a:latin typeface="+mj-ea"/>
              <a:ea typeface="+mj-ea"/>
            </a:rPr>
            <a:t>-mail </a:t>
          </a: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ngf0044@ngf-penguin.co.jp</a:t>
          </a:r>
        </a:p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不在時は、「注文書</a:t>
          </a:r>
          <a:r>
            <a:rPr kumimoji="1" lang="en-US" altLang="ja-JP" sz="1100">
              <a:latin typeface="+mj-ea"/>
              <a:ea typeface="+mj-ea"/>
            </a:rPr>
            <a:t>BOX</a:t>
          </a:r>
          <a:r>
            <a:rPr kumimoji="1" lang="ja-JP" altLang="en-US" sz="1100">
              <a:latin typeface="+mj-ea"/>
              <a:ea typeface="+mj-ea"/>
            </a:rPr>
            <a:t>」にお入れ下さい。後日折り返しご連絡いたします。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104775</xdr:colOff>
      <xdr:row>5</xdr:row>
      <xdr:rowOff>133350</xdr:rowOff>
    </xdr:to>
    <xdr:sp macro="" textlink="">
      <xdr:nvSpPr>
        <xdr:cNvPr id="5" name="角丸四角形 4"/>
        <xdr:cNvSpPr/>
      </xdr:nvSpPr>
      <xdr:spPr>
        <a:xfrm>
          <a:off x="361950" y="390525"/>
          <a:ext cx="914400" cy="1190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見</a:t>
          </a:r>
          <a:endParaRPr kumimoji="1" lang="en-US" altLang="ja-JP" sz="2400"/>
        </a:p>
        <a:p>
          <a:pPr algn="ctr"/>
          <a:r>
            <a:rPr kumimoji="1" lang="ja-JP" altLang="en-US" sz="2400"/>
            <a:t>本</a:t>
          </a:r>
        </a:p>
      </xdr:txBody>
    </xdr:sp>
    <xdr:clientData/>
  </xdr:twoCellAnchor>
  <xdr:twoCellAnchor>
    <xdr:from>
      <xdr:col>11</xdr:col>
      <xdr:colOff>9525</xdr:colOff>
      <xdr:row>1</xdr:row>
      <xdr:rowOff>190500</xdr:rowOff>
    </xdr:from>
    <xdr:to>
      <xdr:col>17</xdr:col>
      <xdr:colOff>244475</xdr:colOff>
      <xdr:row>2</xdr:row>
      <xdr:rowOff>88901</xdr:rowOff>
    </xdr:to>
    <xdr:sp macro="" textlink="">
      <xdr:nvSpPr>
        <xdr:cNvPr id="6" name="四角形吹き出し 5"/>
        <xdr:cNvSpPr/>
      </xdr:nvSpPr>
      <xdr:spPr>
        <a:xfrm>
          <a:off x="3305175" y="581025"/>
          <a:ext cx="2063750" cy="203201"/>
        </a:xfrm>
        <a:prstGeom prst="wedgeRectCallout">
          <a:avLst>
            <a:gd name="adj1" fmla="val -13294"/>
            <a:gd name="adj2" fmla="val -168845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リストにより表示が連動変更される。</a:t>
          </a:r>
        </a:p>
      </xdr:txBody>
    </xdr:sp>
    <xdr:clientData/>
  </xdr:twoCellAnchor>
  <xdr:twoCellAnchor>
    <xdr:from>
      <xdr:col>14</xdr:col>
      <xdr:colOff>76200</xdr:colOff>
      <xdr:row>4</xdr:row>
      <xdr:rowOff>85725</xdr:rowOff>
    </xdr:from>
    <xdr:to>
      <xdr:col>17</xdr:col>
      <xdr:colOff>238125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4286250" y="1352550"/>
          <a:ext cx="1076325" cy="342900"/>
        </a:xfrm>
        <a:prstGeom prst="wedgeRectCallout">
          <a:avLst>
            <a:gd name="adj1" fmla="val 1194"/>
            <a:gd name="adj2" fmla="val 194556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</a:t>
          </a:r>
        </a:p>
      </xdr:txBody>
    </xdr:sp>
    <xdr:clientData/>
  </xdr:twoCellAnchor>
  <xdr:twoCellAnchor>
    <xdr:from>
      <xdr:col>26</xdr:col>
      <xdr:colOff>38100</xdr:colOff>
      <xdr:row>2</xdr:row>
      <xdr:rowOff>123825</xdr:rowOff>
    </xdr:from>
    <xdr:to>
      <xdr:col>29</xdr:col>
      <xdr:colOff>38100</xdr:colOff>
      <xdr:row>3</xdr:row>
      <xdr:rowOff>180975</xdr:rowOff>
    </xdr:to>
    <xdr:sp macro="" textlink="">
      <xdr:nvSpPr>
        <xdr:cNvPr id="8" name="四角形吹き出し 7"/>
        <xdr:cNvSpPr/>
      </xdr:nvSpPr>
      <xdr:spPr>
        <a:xfrm>
          <a:off x="7905750" y="819150"/>
          <a:ext cx="1076325" cy="342900"/>
        </a:xfrm>
        <a:prstGeom prst="wedgeRectCallout">
          <a:avLst>
            <a:gd name="adj1" fmla="val -10311"/>
            <a:gd name="adj2" fmla="val -19433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</a:t>
          </a:r>
        </a:p>
      </xdr:txBody>
    </xdr:sp>
    <xdr:clientData/>
  </xdr:twoCellAnchor>
  <xdr:twoCellAnchor>
    <xdr:from>
      <xdr:col>5</xdr:col>
      <xdr:colOff>133350</xdr:colOff>
      <xdr:row>18</xdr:row>
      <xdr:rowOff>190500</xdr:rowOff>
    </xdr:from>
    <xdr:to>
      <xdr:col>11</xdr:col>
      <xdr:colOff>3175</xdr:colOff>
      <xdr:row>20</xdr:row>
      <xdr:rowOff>38100</xdr:rowOff>
    </xdr:to>
    <xdr:sp macro="" textlink="">
      <xdr:nvSpPr>
        <xdr:cNvPr id="9" name="四角形吹き出し 8"/>
        <xdr:cNvSpPr/>
      </xdr:nvSpPr>
      <xdr:spPr>
        <a:xfrm>
          <a:off x="1600200" y="4676775"/>
          <a:ext cx="1698625" cy="342900"/>
        </a:xfrm>
        <a:prstGeom prst="wedgeRectCallout">
          <a:avLst>
            <a:gd name="adj1" fmla="val 51773"/>
            <a:gd name="adj2" fmla="val -10544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ドロップダウンリストより選択する。（単価は連動表示）</a:t>
          </a:r>
        </a:p>
      </xdr:txBody>
    </xdr:sp>
    <xdr:clientData/>
  </xdr:twoCellAnchor>
  <xdr:twoCellAnchor>
    <xdr:from>
      <xdr:col>1</xdr:col>
      <xdr:colOff>76200</xdr:colOff>
      <xdr:row>28</xdr:row>
      <xdr:rowOff>180975</xdr:rowOff>
    </xdr:from>
    <xdr:to>
      <xdr:col>6</xdr:col>
      <xdr:colOff>250825</xdr:colOff>
      <xdr:row>30</xdr:row>
      <xdr:rowOff>28575</xdr:rowOff>
    </xdr:to>
    <xdr:sp macro="" textlink="">
      <xdr:nvSpPr>
        <xdr:cNvPr id="10" name="四角形吹き出し 9"/>
        <xdr:cNvSpPr/>
      </xdr:nvSpPr>
      <xdr:spPr>
        <a:xfrm>
          <a:off x="323850" y="7038975"/>
          <a:ext cx="1698625" cy="342900"/>
        </a:xfrm>
        <a:prstGeom prst="wedgeRectCallout">
          <a:avLst>
            <a:gd name="adj1" fmla="val -62059"/>
            <a:gd name="adj2" fmla="val -14433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右のメニューから選択し、該当番号を入力する。（単価は連動表示）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npen@club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20" sqref="C20"/>
    </sheetView>
  </sheetViews>
  <sheetFormatPr defaultRowHeight="12.75"/>
  <cols>
    <col min="1" max="1" width="7.625" style="2" customWidth="1"/>
    <col min="2" max="2" width="14" style="1" customWidth="1"/>
    <col min="3" max="3" width="9" style="1" customWidth="1"/>
    <col min="4" max="4" width="58.375" style="2" customWidth="1"/>
    <col min="5" max="5" width="14.625" style="2" customWidth="1"/>
    <col min="6" max="8" width="10.5" style="2" customWidth="1"/>
    <col min="9" max="16384" width="9" style="2"/>
  </cols>
  <sheetData>
    <row r="1" spans="1:10" ht="18.75" customHeight="1">
      <c r="A1" s="79" t="s">
        <v>65</v>
      </c>
    </row>
    <row r="2" spans="1:10" ht="9" customHeight="1"/>
    <row r="3" spans="1:10" ht="20.25" customHeight="1">
      <c r="A3" s="3" t="s">
        <v>66</v>
      </c>
      <c r="D3" s="80" t="s">
        <v>67</v>
      </c>
    </row>
    <row r="4" spans="1:10" ht="36" customHeight="1">
      <c r="A4" s="107" t="s">
        <v>68</v>
      </c>
      <c r="B4" s="4" t="s">
        <v>69</v>
      </c>
      <c r="C4" s="104">
        <v>390</v>
      </c>
      <c r="D4" s="18" t="s">
        <v>70</v>
      </c>
      <c r="E4" s="1"/>
      <c r="F4" s="1"/>
      <c r="G4" s="1"/>
      <c r="H4" s="1"/>
      <c r="I4" s="1"/>
      <c r="J4" s="1"/>
    </row>
    <row r="5" spans="1:10" ht="30" customHeight="1">
      <c r="A5" s="108"/>
      <c r="B5" s="5" t="s">
        <v>71</v>
      </c>
      <c r="C5" s="105"/>
      <c r="D5" s="19" t="s">
        <v>72</v>
      </c>
    </row>
    <row r="6" spans="1:10" ht="21" customHeight="1">
      <c r="A6" s="107" t="s">
        <v>73</v>
      </c>
      <c r="B6" s="4" t="s">
        <v>74</v>
      </c>
      <c r="C6" s="104">
        <v>500</v>
      </c>
      <c r="D6" s="20" t="s">
        <v>75</v>
      </c>
    </row>
    <row r="7" spans="1:10" ht="21" customHeight="1">
      <c r="A7" s="109"/>
      <c r="B7" s="6" t="s">
        <v>76</v>
      </c>
      <c r="C7" s="106"/>
      <c r="D7" s="21" t="s">
        <v>77</v>
      </c>
    </row>
    <row r="8" spans="1:10" ht="21" customHeight="1">
      <c r="A8" s="109"/>
      <c r="B8" s="6" t="s">
        <v>78</v>
      </c>
      <c r="C8" s="106"/>
      <c r="D8" s="21" t="s">
        <v>79</v>
      </c>
    </row>
    <row r="9" spans="1:10" ht="21" customHeight="1">
      <c r="A9" s="108"/>
      <c r="B9" s="5" t="s">
        <v>80</v>
      </c>
      <c r="C9" s="105"/>
      <c r="D9" s="22" t="s">
        <v>81</v>
      </c>
    </row>
    <row r="10" spans="1:10" ht="30" customHeight="1">
      <c r="A10" s="107" t="s">
        <v>82</v>
      </c>
      <c r="B10" s="4" t="s">
        <v>83</v>
      </c>
      <c r="C10" s="104">
        <v>600</v>
      </c>
      <c r="D10" s="23" t="s">
        <v>84</v>
      </c>
    </row>
    <row r="11" spans="1:10" ht="30" customHeight="1">
      <c r="A11" s="108"/>
      <c r="B11" s="5" t="s">
        <v>85</v>
      </c>
      <c r="C11" s="105"/>
      <c r="D11" s="19" t="s">
        <v>86</v>
      </c>
    </row>
    <row r="12" spans="1:10" ht="19.5" customHeight="1">
      <c r="A12" s="110" t="s">
        <v>87</v>
      </c>
      <c r="B12" s="111"/>
      <c r="C12" s="7">
        <v>330</v>
      </c>
      <c r="D12" s="17" t="s">
        <v>88</v>
      </c>
    </row>
    <row r="13" spans="1:10" ht="18" customHeight="1">
      <c r="A13" s="8" t="s">
        <v>89</v>
      </c>
      <c r="B13" s="9"/>
      <c r="C13" s="24"/>
      <c r="D13" s="25"/>
    </row>
    <row r="14" spans="1:10" ht="18" customHeight="1">
      <c r="A14" s="8" t="s">
        <v>90</v>
      </c>
      <c r="B14" s="9"/>
      <c r="C14" s="9"/>
    </row>
    <row r="15" spans="1:10" ht="8.25" customHeight="1">
      <c r="A15" s="2" t="s">
        <v>91</v>
      </c>
    </row>
    <row r="16" spans="1:10" ht="20.25" customHeight="1">
      <c r="A16" s="2" t="s">
        <v>92</v>
      </c>
    </row>
    <row r="17" spans="1:4" ht="18" customHeight="1">
      <c r="A17" s="94" t="s">
        <v>74</v>
      </c>
      <c r="B17" s="94"/>
      <c r="C17" s="10">
        <v>350</v>
      </c>
      <c r="D17" s="81" t="s">
        <v>93</v>
      </c>
    </row>
    <row r="18" spans="1:4" ht="18" customHeight="1">
      <c r="A18" s="94" t="s">
        <v>94</v>
      </c>
      <c r="B18" s="94"/>
      <c r="C18" s="10">
        <v>525</v>
      </c>
      <c r="D18" s="81" t="s">
        <v>95</v>
      </c>
    </row>
    <row r="19" spans="1:4" ht="18" customHeight="1">
      <c r="A19" s="94" t="s">
        <v>96</v>
      </c>
      <c r="B19" s="94"/>
      <c r="C19" s="10">
        <v>350</v>
      </c>
      <c r="D19" s="28" t="s">
        <v>97</v>
      </c>
    </row>
    <row r="20" spans="1:4" ht="18" customHeight="1">
      <c r="A20" s="94" t="s">
        <v>98</v>
      </c>
      <c r="B20" s="94"/>
      <c r="C20" s="10">
        <v>450</v>
      </c>
      <c r="D20" s="81" t="s">
        <v>99</v>
      </c>
    </row>
    <row r="21" spans="1:4" ht="18" customHeight="1">
      <c r="A21" s="94" t="s">
        <v>100</v>
      </c>
      <c r="B21" s="94"/>
      <c r="C21" s="10">
        <v>125</v>
      </c>
      <c r="D21" s="81" t="s">
        <v>101</v>
      </c>
    </row>
    <row r="22" spans="1:4" ht="18" customHeight="1">
      <c r="A22" s="94" t="s">
        <v>102</v>
      </c>
      <c r="B22" s="94"/>
      <c r="C22" s="10">
        <v>105</v>
      </c>
      <c r="D22" s="81"/>
    </row>
    <row r="23" spans="1:4" ht="18" customHeight="1">
      <c r="A23" s="94" t="s">
        <v>103</v>
      </c>
      <c r="B23" s="94"/>
      <c r="C23" s="10">
        <v>155</v>
      </c>
      <c r="D23" s="28" t="s">
        <v>104</v>
      </c>
    </row>
    <row r="24" spans="1:4" ht="18" customHeight="1">
      <c r="A24" s="94" t="s">
        <v>105</v>
      </c>
      <c r="B24" s="94"/>
      <c r="C24" s="10">
        <v>50</v>
      </c>
      <c r="D24" s="81"/>
    </row>
    <row r="25" spans="1:4" ht="18" customHeight="1">
      <c r="A25" s="94" t="s">
        <v>106</v>
      </c>
      <c r="B25" s="94"/>
      <c r="C25" s="10">
        <v>300</v>
      </c>
      <c r="D25" s="81"/>
    </row>
    <row r="26" spans="1:4" ht="18" customHeight="1">
      <c r="A26" s="94" t="s">
        <v>107</v>
      </c>
      <c r="B26" s="94"/>
      <c r="C26" s="10">
        <v>300</v>
      </c>
      <c r="D26" s="81"/>
    </row>
    <row r="27" spans="1:4" ht="18" customHeight="1">
      <c r="A27" s="94" t="s">
        <v>108</v>
      </c>
      <c r="B27" s="94"/>
      <c r="C27" s="7">
        <v>400</v>
      </c>
      <c r="D27" s="81"/>
    </row>
    <row r="28" spans="1:4" ht="18" customHeight="1">
      <c r="A28" s="2" t="s">
        <v>109</v>
      </c>
    </row>
    <row r="29" spans="1:4" ht="7.5" customHeight="1"/>
    <row r="30" spans="1:4" ht="18.75" customHeight="1">
      <c r="A30" s="2" t="s">
        <v>110</v>
      </c>
    </row>
    <row r="31" spans="1:4" ht="18" customHeight="1">
      <c r="A31" s="94" t="s">
        <v>111</v>
      </c>
      <c r="B31" s="94"/>
      <c r="C31" s="10">
        <v>110</v>
      </c>
      <c r="D31" s="81" t="s">
        <v>112</v>
      </c>
    </row>
    <row r="32" spans="1:4" ht="18" customHeight="1">
      <c r="A32" s="101" t="s">
        <v>113</v>
      </c>
      <c r="B32" s="11" t="s">
        <v>114</v>
      </c>
      <c r="C32" s="12">
        <v>90</v>
      </c>
      <c r="D32" s="82" t="s">
        <v>115</v>
      </c>
    </row>
    <row r="33" spans="1:4" ht="18" customHeight="1">
      <c r="A33" s="102"/>
      <c r="B33" s="13" t="s">
        <v>116</v>
      </c>
      <c r="C33" s="14">
        <v>130</v>
      </c>
      <c r="D33" s="83" t="s">
        <v>117</v>
      </c>
    </row>
    <row r="34" spans="1:4" ht="18" customHeight="1">
      <c r="A34" s="103"/>
      <c r="B34" s="15" t="s">
        <v>118</v>
      </c>
      <c r="C34" s="16">
        <v>160</v>
      </c>
      <c r="D34" s="84" t="s">
        <v>119</v>
      </c>
    </row>
    <row r="35" spans="1:4" ht="18" customHeight="1">
      <c r="A35" s="96" t="s">
        <v>120</v>
      </c>
      <c r="B35" s="96"/>
      <c r="C35" s="10">
        <v>110</v>
      </c>
      <c r="D35" s="28" t="s">
        <v>121</v>
      </c>
    </row>
    <row r="36" spans="1:4" ht="18" customHeight="1">
      <c r="A36" s="97" t="s">
        <v>122</v>
      </c>
      <c r="B36" s="26" t="s">
        <v>123</v>
      </c>
      <c r="C36" s="12">
        <v>70</v>
      </c>
      <c r="D36" s="82" t="s">
        <v>124</v>
      </c>
    </row>
    <row r="37" spans="1:4" ht="18" customHeight="1">
      <c r="A37" s="98"/>
      <c r="B37" s="27" t="s">
        <v>125</v>
      </c>
      <c r="C37" s="16">
        <v>130</v>
      </c>
      <c r="D37" s="84" t="s">
        <v>126</v>
      </c>
    </row>
    <row r="38" spans="1:4" ht="18" customHeight="1">
      <c r="A38" s="96" t="s">
        <v>127</v>
      </c>
      <c r="B38" s="96"/>
      <c r="C38" s="10">
        <v>70</v>
      </c>
      <c r="D38" s="28" t="s">
        <v>128</v>
      </c>
    </row>
    <row r="39" spans="1:4" ht="18" customHeight="1">
      <c r="A39" s="96" t="s">
        <v>129</v>
      </c>
      <c r="B39" s="96"/>
      <c r="C39" s="10">
        <v>70</v>
      </c>
      <c r="D39" s="28" t="s">
        <v>130</v>
      </c>
    </row>
    <row r="40" spans="1:4" ht="18" customHeight="1">
      <c r="A40" s="99" t="s">
        <v>131</v>
      </c>
      <c r="B40" s="100"/>
      <c r="C40" s="10">
        <v>85</v>
      </c>
      <c r="D40" s="81"/>
    </row>
    <row r="41" spans="1:4" ht="18" customHeight="1">
      <c r="A41" s="99" t="s">
        <v>132</v>
      </c>
      <c r="B41" s="100"/>
      <c r="C41" s="10">
        <v>55</v>
      </c>
      <c r="D41" s="81"/>
    </row>
    <row r="42" spans="1:4" ht="18" customHeight="1">
      <c r="A42" s="99" t="s">
        <v>133</v>
      </c>
      <c r="B42" s="100"/>
      <c r="C42" s="10">
        <v>105</v>
      </c>
      <c r="D42" s="81" t="s">
        <v>134</v>
      </c>
    </row>
    <row r="43" spans="1:4" ht="18" customHeight="1">
      <c r="A43" s="94" t="s">
        <v>135</v>
      </c>
      <c r="B43" s="95"/>
      <c r="C43" s="12">
        <v>2570</v>
      </c>
      <c r="D43" s="82" t="s">
        <v>136</v>
      </c>
    </row>
    <row r="44" spans="1:4" ht="18" customHeight="1">
      <c r="A44" s="95"/>
      <c r="B44" s="95"/>
      <c r="C44" s="16">
        <v>3090</v>
      </c>
      <c r="D44" s="84" t="s">
        <v>137</v>
      </c>
    </row>
    <row r="45" spans="1:4" ht="19.5" customHeight="1"/>
  </sheetData>
  <mergeCells count="28">
    <mergeCell ref="C4:C5"/>
    <mergeCell ref="C6:C9"/>
    <mergeCell ref="C10:C11"/>
    <mergeCell ref="A20:B20"/>
    <mergeCell ref="A21:B21"/>
    <mergeCell ref="A18:B18"/>
    <mergeCell ref="A4:A5"/>
    <mergeCell ref="A10:A11"/>
    <mergeCell ref="A6:A9"/>
    <mergeCell ref="A17:B17"/>
    <mergeCell ref="A19:B19"/>
    <mergeCell ref="A12:B12"/>
    <mergeCell ref="A22:B22"/>
    <mergeCell ref="A23:B23"/>
    <mergeCell ref="A35:B35"/>
    <mergeCell ref="A38:B38"/>
    <mergeCell ref="A32:A34"/>
    <mergeCell ref="A27:B27"/>
    <mergeCell ref="A31:B31"/>
    <mergeCell ref="A24:B24"/>
    <mergeCell ref="A25:B25"/>
    <mergeCell ref="A26:B26"/>
    <mergeCell ref="A43:B44"/>
    <mergeCell ref="A39:B39"/>
    <mergeCell ref="A36:A37"/>
    <mergeCell ref="A40:B40"/>
    <mergeCell ref="A41:B41"/>
    <mergeCell ref="A42:B42"/>
  </mergeCells>
  <phoneticPr fontId="2"/>
  <pageMargins left="0.7" right="0.7" top="0.66" bottom="0.37" header="0.3" footer="0.28999999999999998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view="pageBreakPreview" zoomScaleSheetLayoutView="100" zoomScalePageLayoutView="75" workbookViewId="0">
      <selection activeCell="R6" sqref="R6"/>
    </sheetView>
  </sheetViews>
  <sheetFormatPr defaultRowHeight="13.5"/>
  <cols>
    <col min="1" max="1" width="3.25" style="29" customWidth="1"/>
    <col min="2" max="2" width="1.5" style="29" customWidth="1"/>
    <col min="3" max="3" width="4.75" style="29" customWidth="1"/>
    <col min="4" max="4" width="5.875" style="29" customWidth="1"/>
    <col min="5" max="5" width="3.875" style="29" customWidth="1"/>
    <col min="6" max="26" width="4" style="29" customWidth="1"/>
    <col min="27" max="27" width="1" style="29" customWidth="1"/>
    <col min="28" max="28" width="9.375" style="29" customWidth="1"/>
    <col min="29" max="29" width="3.75" style="29" customWidth="1"/>
    <col min="30" max="31" width="18.5" style="29" customWidth="1"/>
    <col min="32" max="16384" width="9" style="29"/>
  </cols>
  <sheetData>
    <row r="1" spans="2:31" ht="30.75" customHeight="1">
      <c r="B1" s="148" t="str">
        <f>IF(AB1="予約","春日井市少年自然の家 食事等予約・変更受付書",IF(AB1="変更","春日井市少年自然の家　食事等予約・変更予約受付書",IF(AB1="料金","春日井市少年自然の家　食事等料金明細書",IF(AB1="取消","春日井市少年自然の家　食事等予約取消書"))))</f>
        <v>春日井市少年自然の家 食事等予約・変更受付書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37"/>
      <c r="AB1" s="69" t="s">
        <v>51</v>
      </c>
      <c r="AC1" s="269"/>
      <c r="AD1" s="270"/>
      <c r="AE1" s="270"/>
    </row>
    <row r="2" spans="2:31" ht="24" customHeight="1" thickBo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05" t="s">
        <v>158</v>
      </c>
      <c r="Q2" s="305"/>
      <c r="R2" s="305"/>
      <c r="S2" s="305"/>
      <c r="T2" s="70"/>
      <c r="U2" s="292" t="s">
        <v>159</v>
      </c>
      <c r="V2" s="293"/>
      <c r="W2" s="293"/>
      <c r="X2" s="293"/>
      <c r="Y2" s="293"/>
      <c r="Z2" s="293"/>
      <c r="AA2" s="37"/>
      <c r="AB2" s="29" t="str">
        <f>IF(R3="","",W2+S3)</f>
        <v/>
      </c>
      <c r="AC2" s="271" t="s">
        <v>152</v>
      </c>
      <c r="AD2" s="271"/>
      <c r="AE2" s="271"/>
    </row>
    <row r="3" spans="2:31" ht="22.5" customHeight="1">
      <c r="B3" s="37"/>
      <c r="C3" s="198" t="s">
        <v>15</v>
      </c>
      <c r="D3" s="199"/>
      <c r="E3" s="246"/>
      <c r="F3" s="247"/>
      <c r="G3" s="247"/>
      <c r="H3" s="247"/>
      <c r="I3" s="247"/>
      <c r="J3" s="247"/>
      <c r="K3" s="247"/>
      <c r="L3" s="247"/>
      <c r="M3" s="247"/>
      <c r="N3" s="202" t="s">
        <v>16</v>
      </c>
      <c r="O3" s="203"/>
      <c r="P3" s="250"/>
      <c r="Q3" s="251"/>
      <c r="R3" s="251"/>
      <c r="S3" s="251"/>
      <c r="T3" s="294" t="s">
        <v>148</v>
      </c>
      <c r="U3" s="295"/>
      <c r="V3" s="295"/>
      <c r="W3" s="295"/>
      <c r="X3" s="295"/>
      <c r="Y3" s="295"/>
      <c r="Z3" s="296"/>
      <c r="AA3" s="37"/>
      <c r="AC3" s="67" t="s">
        <v>47</v>
      </c>
      <c r="AD3" s="67" t="s">
        <v>48</v>
      </c>
      <c r="AE3" s="67" t="s">
        <v>49</v>
      </c>
    </row>
    <row r="4" spans="2:31" ht="22.5" customHeight="1" thickBot="1">
      <c r="B4" s="37"/>
      <c r="C4" s="200" t="s">
        <v>14</v>
      </c>
      <c r="D4" s="201"/>
      <c r="E4" s="248"/>
      <c r="F4" s="249"/>
      <c r="G4" s="249"/>
      <c r="H4" s="249"/>
      <c r="I4" s="249"/>
      <c r="J4" s="249"/>
      <c r="K4" s="249"/>
      <c r="L4" s="249"/>
      <c r="M4" s="249"/>
      <c r="N4" s="201" t="s">
        <v>17</v>
      </c>
      <c r="O4" s="201"/>
      <c r="P4" s="252"/>
      <c r="Q4" s="253"/>
      <c r="R4" s="253"/>
      <c r="S4" s="253"/>
      <c r="T4" s="297"/>
      <c r="U4" s="298"/>
      <c r="V4" s="298"/>
      <c r="W4" s="298"/>
      <c r="X4" s="298"/>
      <c r="Y4" s="298"/>
      <c r="Z4" s="299"/>
      <c r="AA4" s="37"/>
      <c r="AC4" s="55">
        <v>1</v>
      </c>
      <c r="AD4" s="54" t="s">
        <v>144</v>
      </c>
      <c r="AE4" s="56">
        <v>330</v>
      </c>
    </row>
    <row r="5" spans="2:31" ht="14.2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C5" s="55">
        <v>2</v>
      </c>
      <c r="AD5" s="54" t="s">
        <v>145</v>
      </c>
      <c r="AE5" s="56">
        <v>220</v>
      </c>
    </row>
    <row r="6" spans="2:31" ht="19.5" customHeight="1" thickBot="1">
      <c r="B6" s="71" t="s">
        <v>12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C6" s="55">
        <v>3</v>
      </c>
      <c r="AD6" s="46" t="s">
        <v>29</v>
      </c>
      <c r="AE6" s="56">
        <v>50</v>
      </c>
    </row>
    <row r="7" spans="2:31" ht="19.5" customHeight="1">
      <c r="B7" s="37"/>
      <c r="C7" s="128" t="s">
        <v>0</v>
      </c>
      <c r="D7" s="129"/>
      <c r="E7" s="172" t="s">
        <v>26</v>
      </c>
      <c r="F7" s="207" t="s">
        <v>4</v>
      </c>
      <c r="G7" s="207"/>
      <c r="H7" s="207"/>
      <c r="I7" s="208"/>
      <c r="J7" s="166">
        <v>390</v>
      </c>
      <c r="K7" s="226"/>
      <c r="L7" s="168" t="s">
        <v>8</v>
      </c>
      <c r="M7" s="169"/>
      <c r="N7" s="169"/>
      <c r="O7" s="169"/>
      <c r="P7" s="166">
        <v>500</v>
      </c>
      <c r="Q7" s="166"/>
      <c r="R7" s="166"/>
      <c r="S7" s="227"/>
      <c r="T7" s="228"/>
      <c r="U7" s="168" t="s">
        <v>6</v>
      </c>
      <c r="V7" s="169"/>
      <c r="W7" s="169"/>
      <c r="X7" s="169"/>
      <c r="Y7" s="166">
        <v>600</v>
      </c>
      <c r="Z7" s="167"/>
      <c r="AA7" s="37"/>
      <c r="AC7" s="55">
        <v>4</v>
      </c>
      <c r="AD7" s="51" t="s">
        <v>30</v>
      </c>
      <c r="AE7" s="57">
        <v>130</v>
      </c>
    </row>
    <row r="8" spans="2:31" s="30" customFormat="1" ht="19.5" customHeight="1" thickBot="1">
      <c r="B8" s="39"/>
      <c r="C8" s="130"/>
      <c r="D8" s="131"/>
      <c r="E8" s="173"/>
      <c r="F8" s="204" t="s">
        <v>1</v>
      </c>
      <c r="G8" s="204"/>
      <c r="H8" s="234" t="s">
        <v>2</v>
      </c>
      <c r="I8" s="171"/>
      <c r="J8" s="234" t="s">
        <v>3</v>
      </c>
      <c r="K8" s="235"/>
      <c r="L8" s="170" t="s">
        <v>1</v>
      </c>
      <c r="M8" s="171"/>
      <c r="N8" s="261" t="s">
        <v>2</v>
      </c>
      <c r="O8" s="262"/>
      <c r="P8" s="234" t="s">
        <v>5</v>
      </c>
      <c r="Q8" s="235"/>
      <c r="R8" s="171"/>
      <c r="S8" s="234" t="s">
        <v>3</v>
      </c>
      <c r="T8" s="260"/>
      <c r="U8" s="170" t="s">
        <v>1</v>
      </c>
      <c r="V8" s="171"/>
      <c r="W8" s="234" t="s">
        <v>2</v>
      </c>
      <c r="X8" s="171"/>
      <c r="Y8" s="234" t="s">
        <v>3</v>
      </c>
      <c r="Z8" s="268"/>
      <c r="AA8" s="39"/>
      <c r="AC8" s="55">
        <v>5</v>
      </c>
      <c r="AD8" s="51" t="s">
        <v>31</v>
      </c>
      <c r="AE8" s="57">
        <v>130</v>
      </c>
    </row>
    <row r="9" spans="2:31" ht="19.5" customHeight="1">
      <c r="B9" s="37"/>
      <c r="C9" s="209"/>
      <c r="D9" s="210"/>
      <c r="E9" s="41" t="str">
        <f>IF(C9="","",CHOOSE(WEEKDAY(C9),"日","月","火","水","木","金","土"))</f>
        <v/>
      </c>
      <c r="F9" s="263"/>
      <c r="G9" s="263"/>
      <c r="H9" s="264"/>
      <c r="I9" s="265"/>
      <c r="J9" s="236"/>
      <c r="K9" s="237"/>
      <c r="L9" s="223"/>
      <c r="M9" s="224"/>
      <c r="N9" s="239"/>
      <c r="O9" s="240"/>
      <c r="P9" s="241"/>
      <c r="Q9" s="242"/>
      <c r="R9" s="243"/>
      <c r="S9" s="266" t="str">
        <f>IF(N9="","",N9*$P$7)</f>
        <v/>
      </c>
      <c r="T9" s="267"/>
      <c r="U9" s="223"/>
      <c r="V9" s="224"/>
      <c r="W9" s="256"/>
      <c r="X9" s="257"/>
      <c r="Y9" s="276" t="str">
        <f>IF(W9="","",W9*$Y$7)</f>
        <v/>
      </c>
      <c r="Z9" s="277"/>
      <c r="AA9" s="37"/>
      <c r="AC9" s="55">
        <v>6</v>
      </c>
      <c r="AD9" s="51" t="s">
        <v>32</v>
      </c>
      <c r="AE9" s="57">
        <v>130</v>
      </c>
    </row>
    <row r="10" spans="2:31" ht="19.5" customHeight="1">
      <c r="B10" s="37"/>
      <c r="C10" s="115"/>
      <c r="D10" s="116"/>
      <c r="E10" s="41" t="str">
        <f>IF(C10="","",CHOOSE(WEEKDAY(C10),"日","月","火","水","木","金","土"))</f>
        <v/>
      </c>
      <c r="F10" s="205"/>
      <c r="G10" s="205"/>
      <c r="H10" s="123"/>
      <c r="I10" s="124"/>
      <c r="J10" s="138" t="str">
        <f>IF(H10="","",H10*$J$7)</f>
        <v/>
      </c>
      <c r="K10" s="139"/>
      <c r="L10" s="225"/>
      <c r="M10" s="122"/>
      <c r="N10" s="123"/>
      <c r="O10" s="124"/>
      <c r="P10" s="154"/>
      <c r="Q10" s="155"/>
      <c r="R10" s="156"/>
      <c r="S10" s="266" t="str">
        <f>IF(N10="","",N10*$P$7)</f>
        <v/>
      </c>
      <c r="T10" s="267"/>
      <c r="U10" s="225"/>
      <c r="V10" s="122"/>
      <c r="W10" s="123"/>
      <c r="X10" s="124"/>
      <c r="Y10" s="276" t="str">
        <f>IF(W10="","",W10*$Y$7)</f>
        <v/>
      </c>
      <c r="Z10" s="277"/>
      <c r="AA10" s="37"/>
      <c r="AC10" s="55">
        <v>7</v>
      </c>
      <c r="AD10" s="51" t="s">
        <v>33</v>
      </c>
      <c r="AE10" s="57">
        <v>130</v>
      </c>
    </row>
    <row r="11" spans="2:31" ht="19.5" customHeight="1" thickBot="1">
      <c r="B11" s="37"/>
      <c r="C11" s="117"/>
      <c r="D11" s="118"/>
      <c r="E11" s="41" t="str">
        <f>IF(C11="","",CHOOSE(WEEKDAY(C11),"日","月","火","水","木","金","土"))</f>
        <v/>
      </c>
      <c r="F11" s="206"/>
      <c r="G11" s="206"/>
      <c r="H11" s="160"/>
      <c r="I11" s="161"/>
      <c r="J11" s="140" t="str">
        <f>IF(H11="","",H11*$J$7)</f>
        <v/>
      </c>
      <c r="K11" s="141"/>
      <c r="L11" s="238"/>
      <c r="M11" s="159"/>
      <c r="N11" s="160"/>
      <c r="O11" s="161"/>
      <c r="P11" s="162"/>
      <c r="Q11" s="163"/>
      <c r="R11" s="164"/>
      <c r="S11" s="266" t="str">
        <f>IF(N11="","",N11*$P$7)</f>
        <v/>
      </c>
      <c r="T11" s="267"/>
      <c r="U11" s="254"/>
      <c r="V11" s="255"/>
      <c r="W11" s="258"/>
      <c r="X11" s="259"/>
      <c r="Y11" s="300"/>
      <c r="Z11" s="301"/>
      <c r="AA11" s="37"/>
      <c r="AC11" s="55">
        <v>8</v>
      </c>
      <c r="AD11" s="51" t="s">
        <v>34</v>
      </c>
      <c r="AE11" s="57">
        <v>130</v>
      </c>
    </row>
    <row r="12" spans="2:31" ht="19.5" customHeight="1" thickTop="1" thickBot="1">
      <c r="B12" s="37"/>
      <c r="C12" s="151" t="s">
        <v>151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49">
        <f>SUM(J10:K11)+SUM(S9:T11)+SUM(Y9:Z10)</f>
        <v>0</v>
      </c>
      <c r="V12" s="149"/>
      <c r="W12" s="149"/>
      <c r="X12" s="149"/>
      <c r="Y12" s="149"/>
      <c r="Z12" s="150"/>
      <c r="AA12" s="37"/>
      <c r="AC12" s="55">
        <v>9</v>
      </c>
      <c r="AD12" s="51" t="s">
        <v>35</v>
      </c>
      <c r="AE12" s="57">
        <v>130</v>
      </c>
    </row>
    <row r="13" spans="2:31" ht="18" customHeight="1">
      <c r="B13" s="37"/>
      <c r="C13" s="59" t="s">
        <v>45</v>
      </c>
      <c r="D13" s="31"/>
      <c r="E13" s="31"/>
      <c r="F13" s="32"/>
      <c r="G13" s="32"/>
      <c r="H13" s="33"/>
      <c r="I13" s="33"/>
      <c r="J13" s="34"/>
      <c r="K13" s="34"/>
      <c r="L13" s="32"/>
      <c r="M13" s="32"/>
      <c r="N13" s="33"/>
      <c r="O13" s="33"/>
      <c r="P13" s="34"/>
      <c r="Q13" s="34"/>
      <c r="R13" s="34"/>
      <c r="S13" s="34"/>
      <c r="T13" s="34"/>
      <c r="U13" s="32"/>
      <c r="V13" s="32"/>
      <c r="W13" s="33"/>
      <c r="X13" s="33"/>
      <c r="Y13" s="34"/>
      <c r="Z13" s="33"/>
      <c r="AA13" s="37"/>
      <c r="AC13" s="55">
        <v>10</v>
      </c>
      <c r="AD13" s="74" t="s">
        <v>64</v>
      </c>
      <c r="AE13" s="57">
        <v>90</v>
      </c>
    </row>
    <row r="14" spans="2:31" ht="15" customHeight="1">
      <c r="B14" s="37"/>
      <c r="C14" s="59" t="s">
        <v>143</v>
      </c>
      <c r="D14" s="31"/>
      <c r="E14" s="31"/>
      <c r="F14" s="32"/>
      <c r="G14" s="32"/>
      <c r="H14" s="33"/>
      <c r="I14" s="33"/>
      <c r="J14" s="34"/>
      <c r="K14" s="34"/>
      <c r="L14" s="32"/>
      <c r="M14" s="32"/>
      <c r="N14" s="33"/>
      <c r="O14" s="33"/>
      <c r="P14" s="34"/>
      <c r="Q14" s="34"/>
      <c r="R14" s="34"/>
      <c r="S14" s="34"/>
      <c r="T14" s="34"/>
      <c r="U14" s="32"/>
      <c r="V14" s="32"/>
      <c r="W14" s="33"/>
      <c r="X14" s="33"/>
      <c r="Y14" s="34"/>
      <c r="Z14" s="33"/>
      <c r="AA14" s="37"/>
      <c r="AC14" s="55">
        <v>11</v>
      </c>
      <c r="AD14" s="74" t="s">
        <v>138</v>
      </c>
      <c r="AE14" s="57">
        <v>90</v>
      </c>
    </row>
    <row r="15" spans="2:31" ht="11.25" customHeigh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C15" s="55">
        <v>12</v>
      </c>
      <c r="AD15" s="74" t="s">
        <v>139</v>
      </c>
      <c r="AE15" s="57">
        <v>90</v>
      </c>
    </row>
    <row r="16" spans="2:31" ht="19.5" customHeight="1" thickBot="1">
      <c r="B16" s="71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93" t="s">
        <v>13</v>
      </c>
      <c r="W16" s="37"/>
      <c r="X16" s="37"/>
      <c r="Y16" s="37"/>
      <c r="Z16" s="37"/>
      <c r="AA16" s="37"/>
      <c r="AC16" s="55">
        <v>13</v>
      </c>
      <c r="AD16" s="74" t="s">
        <v>140</v>
      </c>
      <c r="AE16" s="57">
        <v>90</v>
      </c>
    </row>
    <row r="17" spans="1:31" ht="19.5" customHeight="1">
      <c r="B17" s="37"/>
      <c r="C17" s="142" t="s">
        <v>0</v>
      </c>
      <c r="D17" s="143"/>
      <c r="E17" s="89" t="s">
        <v>26</v>
      </c>
      <c r="F17" s="134" t="s">
        <v>1</v>
      </c>
      <c r="G17" s="135"/>
      <c r="H17" s="134" t="s">
        <v>2</v>
      </c>
      <c r="I17" s="135"/>
      <c r="J17" s="134" t="s">
        <v>50</v>
      </c>
      <c r="K17" s="137"/>
      <c r="L17" s="135"/>
      <c r="M17" s="134" t="s">
        <v>9</v>
      </c>
      <c r="N17" s="135"/>
      <c r="O17" s="134" t="s">
        <v>3</v>
      </c>
      <c r="P17" s="137"/>
      <c r="Q17" s="134" t="s">
        <v>21</v>
      </c>
      <c r="R17" s="137"/>
      <c r="S17" s="137"/>
      <c r="T17" s="136"/>
      <c r="U17" s="37"/>
      <c r="V17" s="174"/>
      <c r="W17" s="175"/>
      <c r="X17" s="175"/>
      <c r="Y17" s="175"/>
      <c r="Z17" s="176"/>
      <c r="AA17" s="37"/>
      <c r="AB17" s="35"/>
      <c r="AC17" s="55">
        <v>14</v>
      </c>
      <c r="AD17" s="51" t="s">
        <v>36</v>
      </c>
      <c r="AE17" s="57">
        <v>130</v>
      </c>
    </row>
    <row r="18" spans="1:31" ht="19.5" customHeight="1">
      <c r="B18" s="37"/>
      <c r="C18" s="132"/>
      <c r="D18" s="133"/>
      <c r="E18" s="42" t="str">
        <f>IF(C18="","",CHOOSE(WEEKDAY(C18),"日","月","火","水","木","金","土"))</f>
        <v/>
      </c>
      <c r="F18" s="121"/>
      <c r="G18" s="122"/>
      <c r="H18" s="123"/>
      <c r="I18" s="124"/>
      <c r="J18" s="154"/>
      <c r="K18" s="155"/>
      <c r="L18" s="156"/>
      <c r="M18" s="138" t="str">
        <f>IF(J18="","",IF(J18="カレーライス",350,IF(J18="豚肉すきやき風、お米",450,IF(J18="ホットドッグ（1本）",125,IF(J18="カレーライス（１．５人）",525,IF(J18="お米のみ",50,IF(J18="カレー材料のみ",300,IF(J18="豚肉すき焼き風材料のみ",400,IF(J18="雑煮の汁",155,IF(J18="豚汁、お米",350,IF(J18="豚汁のみ",300,IF(J18="ソーセージ（１本）",105,IF(J18="調理代",50,0)))))))))))))</f>
        <v/>
      </c>
      <c r="N18" s="157"/>
      <c r="O18" s="138" t="str">
        <f>IF(J18="","",H18*M18)</f>
        <v/>
      </c>
      <c r="P18" s="139"/>
      <c r="Q18" s="75"/>
      <c r="R18" s="88" t="s">
        <v>19</v>
      </c>
      <c r="S18" s="76"/>
      <c r="T18" s="61" t="s">
        <v>20</v>
      </c>
      <c r="U18" s="37"/>
      <c r="V18" s="177"/>
      <c r="W18" s="178"/>
      <c r="X18" s="178"/>
      <c r="Y18" s="178"/>
      <c r="Z18" s="179"/>
      <c r="AA18" s="37"/>
      <c r="AB18" s="36"/>
      <c r="AC18" s="55">
        <v>15</v>
      </c>
      <c r="AD18" s="52" t="s">
        <v>37</v>
      </c>
      <c r="AE18" s="58">
        <v>160</v>
      </c>
    </row>
    <row r="19" spans="1:31" ht="19.5" customHeight="1">
      <c r="B19" s="37"/>
      <c r="C19" s="132"/>
      <c r="D19" s="133"/>
      <c r="E19" s="43" t="str">
        <f>IF(C19="","",CHOOSE(WEEKDAY(C19),"日","月","火","水","木","金","土"))</f>
        <v/>
      </c>
      <c r="F19" s="121"/>
      <c r="G19" s="122"/>
      <c r="H19" s="123"/>
      <c r="I19" s="124"/>
      <c r="J19" s="154"/>
      <c r="K19" s="155"/>
      <c r="L19" s="156"/>
      <c r="M19" s="138" t="str">
        <f t="shared" ref="M19:M22" si="0">IF(J19="","",IF(J19="カレーライス",350,IF(J19="豚肉すきやき風、お米",450,IF(J19="ホットドッグ（1本）",125,IF(J19="カレーライス（１．５人）",525,IF(J19="お米のみ",50,IF(J19="カレー材料のみ",300,IF(J19="豚肉すき焼き風材料のみ",400,IF(J19="雑煮の汁",155,IF(J19="豚汁、お米",350,IF(J19="豚汁のみ",300,IF(J19="ソーセージ（１本）",105,IF(J19="調理代",50,0)))))))))))))</f>
        <v/>
      </c>
      <c r="N19" s="157"/>
      <c r="O19" s="138" t="str">
        <f>IF(J19="","",H19*M19)</f>
        <v/>
      </c>
      <c r="P19" s="139"/>
      <c r="Q19" s="75"/>
      <c r="R19" s="88" t="s">
        <v>19</v>
      </c>
      <c r="S19" s="76"/>
      <c r="T19" s="61" t="s">
        <v>20</v>
      </c>
      <c r="U19" s="37"/>
      <c r="V19" s="177"/>
      <c r="W19" s="178"/>
      <c r="X19" s="178"/>
      <c r="Y19" s="178"/>
      <c r="Z19" s="179"/>
      <c r="AA19" s="37"/>
      <c r="AB19" s="36"/>
      <c r="AC19" s="55">
        <v>16</v>
      </c>
      <c r="AD19" s="52" t="s">
        <v>38</v>
      </c>
      <c r="AE19" s="58">
        <v>160</v>
      </c>
    </row>
    <row r="20" spans="1:31" ht="19.5" customHeight="1">
      <c r="B20" s="37"/>
      <c r="C20" s="132"/>
      <c r="D20" s="133"/>
      <c r="E20" s="43" t="str">
        <f>IF(C20="","",CHOOSE(WEEKDAY(C20),"日","月","火","水","木","金","土"))</f>
        <v/>
      </c>
      <c r="F20" s="121"/>
      <c r="G20" s="122"/>
      <c r="H20" s="123"/>
      <c r="I20" s="124"/>
      <c r="J20" s="154"/>
      <c r="K20" s="155"/>
      <c r="L20" s="156"/>
      <c r="M20" s="138" t="str">
        <f t="shared" si="0"/>
        <v/>
      </c>
      <c r="N20" s="157"/>
      <c r="O20" s="138" t="str">
        <f>IF(J20="","",H20*M20)</f>
        <v/>
      </c>
      <c r="P20" s="139"/>
      <c r="Q20" s="90"/>
      <c r="R20" s="62" t="s">
        <v>19</v>
      </c>
      <c r="S20" s="77"/>
      <c r="T20" s="63" t="s">
        <v>20</v>
      </c>
      <c r="U20" s="37"/>
      <c r="V20" s="177"/>
      <c r="W20" s="178"/>
      <c r="X20" s="178"/>
      <c r="Y20" s="178"/>
      <c r="Z20" s="179"/>
      <c r="AA20" s="37"/>
      <c r="AB20" s="36"/>
      <c r="AC20" s="55">
        <v>17</v>
      </c>
      <c r="AD20" s="50" t="s">
        <v>39</v>
      </c>
      <c r="AE20" s="57">
        <v>110</v>
      </c>
    </row>
    <row r="21" spans="1:31" ht="19.5" customHeight="1">
      <c r="B21" s="37"/>
      <c r="C21" s="132"/>
      <c r="D21" s="133"/>
      <c r="E21" s="43" t="str">
        <f>IF(C21="","",CHOOSE(WEEKDAY(C21),"日","月","火","水","木","金","土"))</f>
        <v/>
      </c>
      <c r="F21" s="121"/>
      <c r="G21" s="122"/>
      <c r="H21" s="123"/>
      <c r="I21" s="124"/>
      <c r="J21" s="154"/>
      <c r="K21" s="155"/>
      <c r="L21" s="156"/>
      <c r="M21" s="138" t="str">
        <f t="shared" si="0"/>
        <v/>
      </c>
      <c r="N21" s="157"/>
      <c r="O21" s="138" t="str">
        <f>IF(J21="","",H21*M21)</f>
        <v/>
      </c>
      <c r="P21" s="139"/>
      <c r="Q21" s="75"/>
      <c r="R21" s="88" t="s">
        <v>19</v>
      </c>
      <c r="S21" s="76"/>
      <c r="T21" s="61" t="s">
        <v>20</v>
      </c>
      <c r="U21" s="37"/>
      <c r="V21" s="177"/>
      <c r="W21" s="178"/>
      <c r="X21" s="178"/>
      <c r="Y21" s="178"/>
      <c r="Z21" s="179"/>
      <c r="AA21" s="37"/>
      <c r="AB21" s="36"/>
      <c r="AC21" s="55">
        <v>18</v>
      </c>
      <c r="AD21" s="47" t="s">
        <v>27</v>
      </c>
      <c r="AE21" s="57">
        <v>70</v>
      </c>
    </row>
    <row r="22" spans="1:31" ht="19.5" customHeight="1" thickBot="1">
      <c r="B22" s="37"/>
      <c r="C22" s="183"/>
      <c r="D22" s="184"/>
      <c r="E22" s="44" t="str">
        <f>IF(C22="","",CHOOSE(WEEKDAY(C22),"日","月","火","水","木","金","土"))</f>
        <v/>
      </c>
      <c r="F22" s="158"/>
      <c r="G22" s="159"/>
      <c r="H22" s="160"/>
      <c r="I22" s="161"/>
      <c r="J22" s="162"/>
      <c r="K22" s="163"/>
      <c r="L22" s="164"/>
      <c r="M22" s="140" t="str">
        <f t="shared" si="0"/>
        <v/>
      </c>
      <c r="N22" s="165"/>
      <c r="O22" s="140" t="str">
        <f>IF(J22="","",H22*M22)</f>
        <v/>
      </c>
      <c r="P22" s="141"/>
      <c r="Q22" s="91"/>
      <c r="R22" s="72" t="s">
        <v>19</v>
      </c>
      <c r="S22" s="78"/>
      <c r="T22" s="64" t="s">
        <v>20</v>
      </c>
      <c r="U22" s="37"/>
      <c r="V22" s="177"/>
      <c r="W22" s="178"/>
      <c r="X22" s="178"/>
      <c r="Y22" s="178"/>
      <c r="Z22" s="179"/>
      <c r="AA22" s="37"/>
      <c r="AB22" s="36"/>
      <c r="AC22" s="55">
        <v>19</v>
      </c>
      <c r="AD22" s="53" t="s">
        <v>28</v>
      </c>
      <c r="AE22" s="57">
        <v>130</v>
      </c>
    </row>
    <row r="23" spans="1:31" ht="19.5" customHeight="1" thickTop="1" thickBot="1">
      <c r="B23" s="37"/>
      <c r="C23" s="144" t="s">
        <v>151</v>
      </c>
      <c r="D23" s="145"/>
      <c r="E23" s="145"/>
      <c r="F23" s="146"/>
      <c r="G23" s="146"/>
      <c r="H23" s="146"/>
      <c r="I23" s="146"/>
      <c r="J23" s="146"/>
      <c r="K23" s="146"/>
      <c r="L23" s="147"/>
      <c r="M23" s="229">
        <f>SUM(O18:P22)</f>
        <v>0</v>
      </c>
      <c r="N23" s="230"/>
      <c r="O23" s="230"/>
      <c r="P23" s="230"/>
      <c r="Q23" s="278" t="s">
        <v>22</v>
      </c>
      <c r="R23" s="279"/>
      <c r="S23" s="274" t="str">
        <f>IF(Q19="","",(Q19*S19)+(Q20*S20)+(Q21*S21)+(Q22*S22))</f>
        <v/>
      </c>
      <c r="T23" s="275"/>
      <c r="U23" s="37"/>
      <c r="V23" s="180"/>
      <c r="W23" s="181"/>
      <c r="X23" s="181"/>
      <c r="Y23" s="181"/>
      <c r="Z23" s="182"/>
      <c r="AA23" s="37"/>
      <c r="AB23" s="36"/>
      <c r="AC23" s="55">
        <v>20</v>
      </c>
      <c r="AD23" s="50" t="s">
        <v>40</v>
      </c>
      <c r="AE23" s="57">
        <v>70</v>
      </c>
    </row>
    <row r="24" spans="1:31" ht="11.25" customHeigh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6"/>
      <c r="AC24" s="55">
        <v>21</v>
      </c>
      <c r="AD24" s="50" t="s">
        <v>41</v>
      </c>
      <c r="AE24" s="57">
        <v>70</v>
      </c>
    </row>
    <row r="25" spans="1:31" ht="19.5" customHeight="1" thickBot="1">
      <c r="B25" s="71" t="s">
        <v>10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6"/>
      <c r="AC25" s="55">
        <v>22</v>
      </c>
      <c r="AD25" s="48" t="s">
        <v>23</v>
      </c>
      <c r="AE25" s="57">
        <v>85</v>
      </c>
    </row>
    <row r="26" spans="1:31" ht="19.5" customHeight="1">
      <c r="A26" s="68" t="s">
        <v>46</v>
      </c>
      <c r="B26" s="37"/>
      <c r="C26" s="142" t="s">
        <v>0</v>
      </c>
      <c r="D26" s="143"/>
      <c r="E26" s="89" t="s">
        <v>26</v>
      </c>
      <c r="F26" s="134" t="s">
        <v>1</v>
      </c>
      <c r="G26" s="135"/>
      <c r="H26" s="134" t="s">
        <v>2</v>
      </c>
      <c r="I26" s="135"/>
      <c r="J26" s="134" t="s">
        <v>50</v>
      </c>
      <c r="K26" s="137"/>
      <c r="L26" s="135"/>
      <c r="M26" s="134" t="s">
        <v>9</v>
      </c>
      <c r="N26" s="135"/>
      <c r="O26" s="134" t="s">
        <v>3</v>
      </c>
      <c r="P26" s="136"/>
      <c r="Q26" s="37"/>
      <c r="R26" s="272"/>
      <c r="S26" s="273"/>
      <c r="T26" s="273"/>
      <c r="U26" s="273"/>
      <c r="V26" s="273"/>
      <c r="W26" s="273"/>
      <c r="X26" s="273"/>
      <c r="Y26" s="273"/>
      <c r="Z26" s="273"/>
      <c r="AA26" s="37"/>
      <c r="AB26" s="36"/>
      <c r="AC26" s="55">
        <v>23</v>
      </c>
      <c r="AD26" s="48" t="s">
        <v>24</v>
      </c>
      <c r="AE26" s="57">
        <v>55</v>
      </c>
    </row>
    <row r="27" spans="1:31" ht="19.5" customHeight="1">
      <c r="A27" s="75"/>
      <c r="B27" s="37"/>
      <c r="C27" s="119"/>
      <c r="D27" s="120"/>
      <c r="E27" s="43" t="str">
        <f>IF(C27="","",CHOOSE(WEEKDAY(C27),"日","月","火","水","木","金","土"))</f>
        <v/>
      </c>
      <c r="F27" s="121"/>
      <c r="G27" s="122"/>
      <c r="H27" s="123"/>
      <c r="I27" s="124"/>
      <c r="J27" s="125" t="str">
        <f>IF(A27="","",VLOOKUP(A27,$AC$4:$AE$30,2))</f>
        <v/>
      </c>
      <c r="K27" s="126"/>
      <c r="L27" s="127"/>
      <c r="M27" s="112" t="str">
        <f>IF(A27="","",VLOOKUP(A27,$AC$4:$AE$30,3))</f>
        <v/>
      </c>
      <c r="N27" s="113"/>
      <c r="O27" s="112" t="str">
        <f>IF(H27="","",H27*M27)</f>
        <v/>
      </c>
      <c r="P27" s="114"/>
      <c r="Q27" s="37"/>
      <c r="R27" s="273"/>
      <c r="S27" s="273"/>
      <c r="T27" s="273"/>
      <c r="U27" s="273"/>
      <c r="V27" s="273"/>
      <c r="W27" s="273"/>
      <c r="X27" s="273"/>
      <c r="Y27" s="273"/>
      <c r="Z27" s="273"/>
      <c r="AA27" s="37"/>
      <c r="AB27" s="36"/>
      <c r="AC27" s="55">
        <v>24</v>
      </c>
      <c r="AD27" s="48" t="s">
        <v>25</v>
      </c>
      <c r="AE27" s="57">
        <v>105</v>
      </c>
    </row>
    <row r="28" spans="1:31" ht="19.5" customHeight="1">
      <c r="A28" s="75"/>
      <c r="B28" s="37"/>
      <c r="C28" s="132"/>
      <c r="D28" s="133"/>
      <c r="E28" s="43" t="str">
        <f>IF(C28="","",CHOOSE(WEEKDAY(C28),"日","月","火","水","木","金","土"))</f>
        <v/>
      </c>
      <c r="F28" s="121"/>
      <c r="G28" s="122"/>
      <c r="H28" s="123"/>
      <c r="I28" s="124"/>
      <c r="J28" s="125" t="str">
        <f>IF(A28="","",VLOOKUP(A28,$AC$4:$AE$30,2))</f>
        <v/>
      </c>
      <c r="K28" s="126"/>
      <c r="L28" s="127"/>
      <c r="M28" s="112" t="str">
        <f t="shared" ref="M28:M31" si="1">IF(A28="","",VLOOKUP(A28,$AC$4:$AE$30,3))</f>
        <v/>
      </c>
      <c r="N28" s="113"/>
      <c r="O28" s="112" t="str">
        <f>IF(H28="","",H28*M28)</f>
        <v/>
      </c>
      <c r="P28" s="114"/>
      <c r="Q28" s="37"/>
      <c r="R28" s="273"/>
      <c r="S28" s="273"/>
      <c r="T28" s="273"/>
      <c r="U28" s="273"/>
      <c r="V28" s="273"/>
      <c r="W28" s="273"/>
      <c r="X28" s="273"/>
      <c r="Y28" s="273"/>
      <c r="Z28" s="273"/>
      <c r="AA28" s="37"/>
      <c r="AB28" s="36"/>
      <c r="AC28" s="55">
        <v>25</v>
      </c>
      <c r="AD28" s="49" t="s">
        <v>42</v>
      </c>
      <c r="AE28" s="57">
        <v>2570</v>
      </c>
    </row>
    <row r="29" spans="1:31" ht="19.5" customHeight="1">
      <c r="A29" s="75"/>
      <c r="B29" s="37"/>
      <c r="C29" s="132"/>
      <c r="D29" s="133"/>
      <c r="E29" s="43" t="str">
        <f>IF(C29="","",CHOOSE(WEEKDAY(C29),"日","月","火","水","木","金","土"))</f>
        <v/>
      </c>
      <c r="F29" s="121"/>
      <c r="G29" s="122"/>
      <c r="H29" s="123"/>
      <c r="I29" s="124"/>
      <c r="J29" s="125" t="str">
        <f>IF(A29="","",VLOOKUP(A29,$AC$4:$AE$30,2))</f>
        <v/>
      </c>
      <c r="K29" s="126"/>
      <c r="L29" s="127"/>
      <c r="M29" s="112" t="str">
        <f t="shared" si="1"/>
        <v/>
      </c>
      <c r="N29" s="113"/>
      <c r="O29" s="112" t="str">
        <f>IF(H29="","",H29*M29)</f>
        <v/>
      </c>
      <c r="P29" s="114"/>
      <c r="Q29" s="37"/>
      <c r="R29" s="273"/>
      <c r="S29" s="273"/>
      <c r="T29" s="273"/>
      <c r="U29" s="273"/>
      <c r="V29" s="273"/>
      <c r="W29" s="273"/>
      <c r="X29" s="273"/>
      <c r="Y29" s="273"/>
      <c r="Z29" s="273"/>
      <c r="AA29" s="37"/>
      <c r="AB29" s="37"/>
      <c r="AC29" s="55">
        <v>26</v>
      </c>
      <c r="AD29" s="49" t="s">
        <v>43</v>
      </c>
      <c r="AE29" s="57">
        <v>3090</v>
      </c>
    </row>
    <row r="30" spans="1:31" ht="19.5" customHeight="1">
      <c r="A30" s="75"/>
      <c r="B30" s="37"/>
      <c r="C30" s="132"/>
      <c r="D30" s="133"/>
      <c r="E30" s="43" t="str">
        <f>IF(C30="","",CHOOSE(WEEKDAY(C30),"日","月","火","水","木","金","土"))</f>
        <v/>
      </c>
      <c r="F30" s="121"/>
      <c r="G30" s="122"/>
      <c r="H30" s="123"/>
      <c r="I30" s="124"/>
      <c r="J30" s="125" t="str">
        <f>IF(A30="","",VLOOKUP(A30,$AC$4:$AE$30,2))</f>
        <v/>
      </c>
      <c r="K30" s="126"/>
      <c r="L30" s="127"/>
      <c r="M30" s="112" t="str">
        <f t="shared" si="1"/>
        <v/>
      </c>
      <c r="N30" s="113"/>
      <c r="O30" s="112" t="str">
        <f>IF(H30="","",H30*M30)</f>
        <v/>
      </c>
      <c r="P30" s="114"/>
      <c r="Q30" s="37"/>
      <c r="R30" s="273"/>
      <c r="S30" s="273"/>
      <c r="T30" s="273"/>
      <c r="U30" s="273"/>
      <c r="V30" s="273"/>
      <c r="W30" s="273"/>
      <c r="X30" s="273"/>
      <c r="Y30" s="273"/>
      <c r="Z30" s="273"/>
      <c r="AA30" s="37"/>
      <c r="AC30" s="55">
        <v>27</v>
      </c>
      <c r="AD30" s="55" t="s">
        <v>141</v>
      </c>
      <c r="AE30" s="55">
        <v>110</v>
      </c>
    </row>
    <row r="31" spans="1:31" ht="19.5" customHeight="1" thickBot="1">
      <c r="A31" s="75"/>
      <c r="B31" s="37"/>
      <c r="C31" s="183"/>
      <c r="D31" s="184"/>
      <c r="E31" s="44" t="str">
        <f>IF(C31="","",CHOOSE(WEEKDAY(C31),"日","月","火","水","木","金","土"))</f>
        <v/>
      </c>
      <c r="F31" s="158"/>
      <c r="G31" s="159"/>
      <c r="H31" s="160"/>
      <c r="I31" s="161"/>
      <c r="J31" s="125" t="str">
        <f>IF(A31="","",VLOOKUP(A31,$AC$4:$AE$30,2))</f>
        <v/>
      </c>
      <c r="K31" s="126"/>
      <c r="L31" s="127"/>
      <c r="M31" s="112" t="str">
        <f t="shared" si="1"/>
        <v/>
      </c>
      <c r="N31" s="113"/>
      <c r="O31" s="112" t="str">
        <f>IF(H31="","",H31*M31)</f>
        <v/>
      </c>
      <c r="P31" s="114"/>
      <c r="Q31" s="37"/>
      <c r="R31" s="273"/>
      <c r="S31" s="273"/>
      <c r="T31" s="273"/>
      <c r="U31" s="273"/>
      <c r="V31" s="273"/>
      <c r="W31" s="273"/>
      <c r="X31" s="273"/>
      <c r="Y31" s="273"/>
      <c r="Z31" s="273"/>
      <c r="AA31" s="37"/>
    </row>
    <row r="32" spans="1:31" ht="19.5" customHeight="1" thickTop="1" thickBot="1">
      <c r="B32" s="37"/>
      <c r="C32" s="151" t="s">
        <v>151</v>
      </c>
      <c r="D32" s="152"/>
      <c r="E32" s="152"/>
      <c r="F32" s="196"/>
      <c r="G32" s="196"/>
      <c r="H32" s="196"/>
      <c r="I32" s="196"/>
      <c r="J32" s="196"/>
      <c r="K32" s="196"/>
      <c r="L32" s="197"/>
      <c r="M32" s="231">
        <f>SUM(O27:P31)</f>
        <v>0</v>
      </c>
      <c r="N32" s="232"/>
      <c r="O32" s="232"/>
      <c r="P32" s="233"/>
      <c r="Q32" s="37"/>
      <c r="R32" s="273"/>
      <c r="S32" s="273"/>
      <c r="T32" s="273"/>
      <c r="U32" s="273"/>
      <c r="V32" s="273"/>
      <c r="W32" s="273"/>
      <c r="X32" s="273"/>
      <c r="Y32" s="273"/>
      <c r="Z32" s="273"/>
      <c r="AA32" s="37"/>
    </row>
    <row r="33" spans="2:32" ht="16.5" customHeight="1">
      <c r="B33" s="37"/>
      <c r="C33" s="59" t="s">
        <v>44</v>
      </c>
      <c r="D33" s="31"/>
      <c r="E33" s="31"/>
      <c r="F33" s="32"/>
      <c r="G33" s="32"/>
      <c r="H33" s="33"/>
      <c r="I33" s="33"/>
      <c r="J33" s="34"/>
      <c r="K33" s="34"/>
      <c r="L33" s="32"/>
      <c r="M33" s="32"/>
      <c r="N33" s="33"/>
      <c r="O33" s="33"/>
      <c r="P33" s="34"/>
      <c r="Q33" s="34"/>
      <c r="R33" s="34"/>
      <c r="S33" s="34"/>
      <c r="T33" s="34"/>
      <c r="U33" s="32"/>
      <c r="V33" s="32"/>
      <c r="W33" s="33"/>
      <c r="X33" s="33"/>
      <c r="Y33" s="34"/>
      <c r="Z33" s="33"/>
      <c r="AA33" s="37"/>
      <c r="AB33" s="37"/>
      <c r="AC33" s="37"/>
      <c r="AD33" s="37"/>
      <c r="AE33" s="37"/>
      <c r="AF33" s="37"/>
    </row>
    <row r="34" spans="2:32" ht="11.2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7"/>
      <c r="AB34" s="37"/>
      <c r="AC34" s="37"/>
      <c r="AD34" s="37"/>
      <c r="AE34" s="37"/>
      <c r="AF34" s="37"/>
    </row>
    <row r="35" spans="2:32" ht="19.5" customHeight="1" thickBot="1">
      <c r="B35" s="71" t="s">
        <v>11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  <c r="AA35" s="37"/>
      <c r="AB35" s="66"/>
      <c r="AC35" s="92"/>
      <c r="AD35" s="60"/>
      <c r="AE35" s="38"/>
      <c r="AF35" s="37"/>
    </row>
    <row r="36" spans="2:32" ht="19.5" customHeight="1" thickBot="1">
      <c r="B36" s="37"/>
      <c r="C36" s="142" t="s">
        <v>0</v>
      </c>
      <c r="D36" s="143"/>
      <c r="E36" s="89" t="s">
        <v>26</v>
      </c>
      <c r="F36" s="134" t="s">
        <v>1</v>
      </c>
      <c r="G36" s="135"/>
      <c r="H36" s="194" t="s">
        <v>1</v>
      </c>
      <c r="I36" s="143"/>
      <c r="J36" s="194" t="s">
        <v>1</v>
      </c>
      <c r="K36" s="195"/>
      <c r="L36" s="39"/>
      <c r="M36" s="39"/>
      <c r="N36" s="39"/>
      <c r="O36" s="33"/>
      <c r="P36" s="39"/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7"/>
      <c r="AB36" s="66"/>
      <c r="AC36" s="65"/>
      <c r="AD36" s="37"/>
      <c r="AE36" s="37"/>
      <c r="AF36" s="37"/>
    </row>
    <row r="37" spans="2:32" ht="19.5" customHeight="1">
      <c r="B37" s="37"/>
      <c r="C37" s="132"/>
      <c r="D37" s="133"/>
      <c r="E37" s="42" t="str">
        <f>IF(C37="","",CHOOSE(WEEKDAY(C37),"日","月","火","水","木","金","土"))</f>
        <v/>
      </c>
      <c r="F37" s="121"/>
      <c r="G37" s="122"/>
      <c r="H37" s="192"/>
      <c r="I37" s="124"/>
      <c r="J37" s="192"/>
      <c r="K37" s="193"/>
      <c r="L37" s="40"/>
      <c r="M37" s="33"/>
      <c r="N37" s="34"/>
      <c r="O37" s="33"/>
      <c r="P37" s="37"/>
      <c r="Q37" s="37"/>
      <c r="R37" s="217" t="str">
        <f>IF(AB1="予約","見積額",IF(AB1="変更","見積額",IF(AB1="料金","金額",IF(AB1="取消","　"))))</f>
        <v>見積額</v>
      </c>
      <c r="S37" s="218"/>
      <c r="T37" s="219"/>
      <c r="U37" s="211">
        <f>U12+M23+M32</f>
        <v>0</v>
      </c>
      <c r="V37" s="212"/>
      <c r="W37" s="212"/>
      <c r="X37" s="212"/>
      <c r="Y37" s="213"/>
      <c r="Z37" s="33"/>
      <c r="AA37" s="37"/>
      <c r="AB37" s="65"/>
      <c r="AC37" s="65"/>
      <c r="AD37" s="37"/>
      <c r="AE37" s="37"/>
      <c r="AF37" s="37"/>
    </row>
    <row r="38" spans="2:32" ht="19.5" customHeight="1" thickBot="1">
      <c r="B38" s="37"/>
      <c r="C38" s="132"/>
      <c r="D38" s="133"/>
      <c r="E38" s="43" t="str">
        <f>IF(C38="","",CHOOSE(WEEKDAY(C38),"日","月","火","水","木","金","土"))</f>
        <v/>
      </c>
      <c r="F38" s="121"/>
      <c r="G38" s="122"/>
      <c r="H38" s="192"/>
      <c r="I38" s="124"/>
      <c r="J38" s="192"/>
      <c r="K38" s="193"/>
      <c r="L38" s="40"/>
      <c r="M38" s="33"/>
      <c r="N38" s="34"/>
      <c r="O38" s="33"/>
      <c r="P38" s="37"/>
      <c r="Q38" s="37"/>
      <c r="R38" s="220"/>
      <c r="S38" s="221"/>
      <c r="T38" s="222"/>
      <c r="U38" s="214"/>
      <c r="V38" s="215"/>
      <c r="W38" s="215"/>
      <c r="X38" s="215"/>
      <c r="Y38" s="216"/>
      <c r="Z38" s="33"/>
      <c r="AA38" s="37"/>
      <c r="AB38" s="65"/>
      <c r="AC38" s="65"/>
      <c r="AD38" s="37"/>
      <c r="AE38" s="37"/>
      <c r="AF38" s="37"/>
    </row>
    <row r="39" spans="2:32" ht="19.5" customHeight="1" thickBot="1">
      <c r="B39" s="37"/>
      <c r="C39" s="185"/>
      <c r="D39" s="186"/>
      <c r="E39" s="45" t="str">
        <f>IF(C39="","",CHOOSE(WEEKDAY(C39),"日","月","火","水","木","金","土"))</f>
        <v/>
      </c>
      <c r="F39" s="187"/>
      <c r="G39" s="188"/>
      <c r="H39" s="189"/>
      <c r="I39" s="190"/>
      <c r="J39" s="189"/>
      <c r="K39" s="191"/>
      <c r="L39" s="40"/>
      <c r="M39" s="33"/>
      <c r="N39" s="34"/>
      <c r="O39" s="33"/>
      <c r="P39" s="34"/>
      <c r="Q39" s="33"/>
      <c r="R39" s="37"/>
      <c r="S39" s="37"/>
      <c r="T39" s="37"/>
      <c r="U39" s="37"/>
      <c r="V39" s="37"/>
      <c r="W39" s="37"/>
      <c r="X39" s="37"/>
      <c r="Y39" s="37"/>
      <c r="Z39" s="33"/>
      <c r="AA39" s="37"/>
      <c r="AB39" s="37"/>
      <c r="AC39" s="37"/>
      <c r="AD39" s="37"/>
      <c r="AE39" s="37"/>
      <c r="AF39" s="37"/>
    </row>
    <row r="40" spans="2:32" ht="11.25" customHeight="1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280" t="s">
        <v>18</v>
      </c>
      <c r="W40" s="283"/>
      <c r="X40" s="284"/>
      <c r="Y40" s="285"/>
      <c r="Z40" s="37"/>
      <c r="AA40" s="37"/>
      <c r="AB40" s="37"/>
      <c r="AC40" s="37"/>
      <c r="AD40" s="37"/>
      <c r="AE40" s="37"/>
      <c r="AF40" s="37"/>
    </row>
    <row r="41" spans="2:32" ht="19.5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81"/>
      <c r="W41" s="286"/>
      <c r="X41" s="287"/>
      <c r="Y41" s="288"/>
      <c r="AA41" s="37"/>
      <c r="AB41" s="37"/>
      <c r="AC41" s="37"/>
      <c r="AD41" s="37"/>
      <c r="AE41" s="37"/>
    </row>
    <row r="42" spans="2:32" ht="19.5" customHeight="1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81"/>
      <c r="W42" s="286"/>
      <c r="X42" s="287"/>
      <c r="Y42" s="288"/>
      <c r="AA42" s="37"/>
      <c r="AB42" s="37"/>
      <c r="AC42" s="37"/>
      <c r="AD42" s="37"/>
      <c r="AE42" s="37"/>
    </row>
    <row r="43" spans="2:32" ht="19.5" customHeight="1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281"/>
      <c r="W43" s="286"/>
      <c r="X43" s="287"/>
      <c r="Y43" s="288"/>
      <c r="AA43" s="37"/>
      <c r="AB43" s="37"/>
      <c r="AC43" s="37"/>
      <c r="AD43" s="55" t="s">
        <v>52</v>
      </c>
      <c r="AE43" s="73" t="s">
        <v>146</v>
      </c>
    </row>
    <row r="44" spans="2:32" ht="19.5" customHeigh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82"/>
      <c r="W44" s="289"/>
      <c r="X44" s="290"/>
      <c r="Y44" s="291"/>
      <c r="AA44" s="37"/>
      <c r="AB44" s="37"/>
      <c r="AC44" s="37"/>
      <c r="AD44" s="55" t="s">
        <v>62</v>
      </c>
      <c r="AE44" s="73" t="s">
        <v>147</v>
      </c>
    </row>
    <row r="45" spans="2:32" ht="19.5" customHeight="1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44" t="s">
        <v>149</v>
      </c>
      <c r="W45" s="245"/>
      <c r="X45" s="245"/>
      <c r="Y45" s="245"/>
      <c r="AA45" s="37"/>
      <c r="AB45" s="37"/>
      <c r="AC45" s="37"/>
      <c r="AD45" s="55" t="s">
        <v>53</v>
      </c>
      <c r="AE45" s="73"/>
    </row>
    <row r="46" spans="2:32">
      <c r="AD46" s="55" t="s">
        <v>63</v>
      </c>
      <c r="AE46" s="73"/>
    </row>
    <row r="47" spans="2:32">
      <c r="AD47" s="55" t="s">
        <v>54</v>
      </c>
      <c r="AE47" s="73"/>
    </row>
    <row r="48" spans="2:32">
      <c r="AD48" s="55" t="s">
        <v>55</v>
      </c>
      <c r="AE48" s="73"/>
    </row>
    <row r="49" spans="30:31">
      <c r="AD49" s="55" t="s">
        <v>56</v>
      </c>
      <c r="AE49" s="73"/>
    </row>
    <row r="50" spans="30:31">
      <c r="AD50" s="55" t="s">
        <v>57</v>
      </c>
      <c r="AE50" s="73"/>
    </row>
    <row r="51" spans="30:31">
      <c r="AD51" s="55" t="s">
        <v>58</v>
      </c>
      <c r="AE51" s="73"/>
    </row>
    <row r="52" spans="30:31">
      <c r="AD52" s="55" t="s">
        <v>59</v>
      </c>
      <c r="AE52" s="73"/>
    </row>
    <row r="53" spans="30:31">
      <c r="AD53" s="55" t="s">
        <v>60</v>
      </c>
      <c r="AE53" s="55"/>
    </row>
    <row r="54" spans="30:31">
      <c r="AD54" s="55" t="s">
        <v>61</v>
      </c>
      <c r="AE54" s="55"/>
    </row>
    <row r="55" spans="30:31">
      <c r="AD55" s="55"/>
    </row>
  </sheetData>
  <mergeCells count="170">
    <mergeCell ref="AC1:AE1"/>
    <mergeCell ref="AC2:AE2"/>
    <mergeCell ref="R26:Z32"/>
    <mergeCell ref="S23:T23"/>
    <mergeCell ref="Y10:Z10"/>
    <mergeCell ref="Q23:R23"/>
    <mergeCell ref="V40:V44"/>
    <mergeCell ref="W40:Y44"/>
    <mergeCell ref="U2:Z2"/>
    <mergeCell ref="T3:Z3"/>
    <mergeCell ref="T4:Z4"/>
    <mergeCell ref="S11:T11"/>
    <mergeCell ref="Q17:T17"/>
    <mergeCell ref="Y9:Z9"/>
    <mergeCell ref="S10:T10"/>
    <mergeCell ref="Y11:Z11"/>
    <mergeCell ref="P2:S2"/>
    <mergeCell ref="V45:Y45"/>
    <mergeCell ref="M21:N21"/>
    <mergeCell ref="O20:P20"/>
    <mergeCell ref="E3:M3"/>
    <mergeCell ref="E4:M4"/>
    <mergeCell ref="P3:S3"/>
    <mergeCell ref="P4:S4"/>
    <mergeCell ref="U11:V11"/>
    <mergeCell ref="W8:X8"/>
    <mergeCell ref="W9:X9"/>
    <mergeCell ref="W10:X10"/>
    <mergeCell ref="W11:X11"/>
    <mergeCell ref="S8:T8"/>
    <mergeCell ref="L8:M8"/>
    <mergeCell ref="N8:O8"/>
    <mergeCell ref="P8:R8"/>
    <mergeCell ref="F9:G9"/>
    <mergeCell ref="H8:I8"/>
    <mergeCell ref="H10:I10"/>
    <mergeCell ref="H11:I11"/>
    <mergeCell ref="H9:I9"/>
    <mergeCell ref="M18:N18"/>
    <mergeCell ref="S9:T9"/>
    <mergeCell ref="Y8:Z8"/>
    <mergeCell ref="L9:M9"/>
    <mergeCell ref="L10:M10"/>
    <mergeCell ref="L11:M11"/>
    <mergeCell ref="N9:O9"/>
    <mergeCell ref="N10:O10"/>
    <mergeCell ref="N11:O11"/>
    <mergeCell ref="P9:R9"/>
    <mergeCell ref="P10:R10"/>
    <mergeCell ref="P11:R11"/>
    <mergeCell ref="C9:D9"/>
    <mergeCell ref="C21:D21"/>
    <mergeCell ref="F21:G21"/>
    <mergeCell ref="U37:Y38"/>
    <mergeCell ref="R37:T38"/>
    <mergeCell ref="U9:V9"/>
    <mergeCell ref="U10:V10"/>
    <mergeCell ref="J7:K7"/>
    <mergeCell ref="L7:O7"/>
    <mergeCell ref="P7:T7"/>
    <mergeCell ref="M29:N29"/>
    <mergeCell ref="M31:N31"/>
    <mergeCell ref="M27:N27"/>
    <mergeCell ref="M23:P23"/>
    <mergeCell ref="M32:P32"/>
    <mergeCell ref="O29:P29"/>
    <mergeCell ref="O28:P28"/>
    <mergeCell ref="O31:P31"/>
    <mergeCell ref="J8:K8"/>
    <mergeCell ref="J10:K10"/>
    <mergeCell ref="J11:K11"/>
    <mergeCell ref="J9:K9"/>
    <mergeCell ref="J26:L26"/>
    <mergeCell ref="J18:L18"/>
    <mergeCell ref="C31:D31"/>
    <mergeCell ref="F31:G31"/>
    <mergeCell ref="H31:I31"/>
    <mergeCell ref="C3:D3"/>
    <mergeCell ref="C4:D4"/>
    <mergeCell ref="N3:O3"/>
    <mergeCell ref="N4:O4"/>
    <mergeCell ref="F28:G28"/>
    <mergeCell ref="H28:I28"/>
    <mergeCell ref="J28:L28"/>
    <mergeCell ref="M28:N28"/>
    <mergeCell ref="F17:G17"/>
    <mergeCell ref="H17:I17"/>
    <mergeCell ref="J17:L17"/>
    <mergeCell ref="M17:N17"/>
    <mergeCell ref="F18:G18"/>
    <mergeCell ref="H18:I18"/>
    <mergeCell ref="H21:I21"/>
    <mergeCell ref="J21:L21"/>
    <mergeCell ref="F8:G8"/>
    <mergeCell ref="F10:G10"/>
    <mergeCell ref="F11:G11"/>
    <mergeCell ref="C28:D28"/>
    <mergeCell ref="F7:I7"/>
    <mergeCell ref="O21:P21"/>
    <mergeCell ref="V17:Z23"/>
    <mergeCell ref="C17:D17"/>
    <mergeCell ref="C18:D18"/>
    <mergeCell ref="C19:D19"/>
    <mergeCell ref="C22:D22"/>
    <mergeCell ref="C39:D39"/>
    <mergeCell ref="F39:G39"/>
    <mergeCell ref="H39:I39"/>
    <mergeCell ref="J39:K39"/>
    <mergeCell ref="C38:D38"/>
    <mergeCell ref="F38:G38"/>
    <mergeCell ref="H38:I38"/>
    <mergeCell ref="J38:K38"/>
    <mergeCell ref="J31:L31"/>
    <mergeCell ref="J37:K37"/>
    <mergeCell ref="J36:K36"/>
    <mergeCell ref="C37:D37"/>
    <mergeCell ref="F37:G37"/>
    <mergeCell ref="H37:I37"/>
    <mergeCell ref="C36:D36"/>
    <mergeCell ref="F36:G36"/>
    <mergeCell ref="H36:I36"/>
    <mergeCell ref="C32:L32"/>
    <mergeCell ref="C23:L23"/>
    <mergeCell ref="H29:I29"/>
    <mergeCell ref="J29:L29"/>
    <mergeCell ref="C30:D30"/>
    <mergeCell ref="F30:G30"/>
    <mergeCell ref="H30:I30"/>
    <mergeCell ref="J30:L30"/>
    <mergeCell ref="B1:Z1"/>
    <mergeCell ref="U12:Z12"/>
    <mergeCell ref="C12:T12"/>
    <mergeCell ref="J19:L19"/>
    <mergeCell ref="M19:N19"/>
    <mergeCell ref="F22:G22"/>
    <mergeCell ref="H22:I22"/>
    <mergeCell ref="J22:L22"/>
    <mergeCell ref="M22:N22"/>
    <mergeCell ref="F20:G20"/>
    <mergeCell ref="H20:I20"/>
    <mergeCell ref="J20:L20"/>
    <mergeCell ref="M20:N20"/>
    <mergeCell ref="Y7:Z7"/>
    <mergeCell ref="U7:X7"/>
    <mergeCell ref="U8:V8"/>
    <mergeCell ref="E7:E8"/>
    <mergeCell ref="M30:N30"/>
    <mergeCell ref="O30:P30"/>
    <mergeCell ref="C10:D10"/>
    <mergeCell ref="C11:D11"/>
    <mergeCell ref="C27:D27"/>
    <mergeCell ref="F27:G27"/>
    <mergeCell ref="H27:I27"/>
    <mergeCell ref="J27:L27"/>
    <mergeCell ref="C7:D8"/>
    <mergeCell ref="F19:G19"/>
    <mergeCell ref="H19:I19"/>
    <mergeCell ref="C20:D20"/>
    <mergeCell ref="M26:N26"/>
    <mergeCell ref="O26:P26"/>
    <mergeCell ref="O17:P17"/>
    <mergeCell ref="O18:P18"/>
    <mergeCell ref="O19:P19"/>
    <mergeCell ref="O22:P22"/>
    <mergeCell ref="O27:P27"/>
    <mergeCell ref="C26:D26"/>
    <mergeCell ref="F26:G26"/>
    <mergeCell ref="H26:I26"/>
    <mergeCell ref="C29:D29"/>
    <mergeCell ref="F29:G29"/>
  </mergeCells>
  <phoneticPr fontId="2"/>
  <dataValidations count="4">
    <dataValidation type="list" allowBlank="1" showInputMessage="1" showErrorMessage="1" sqref="P9:Q11">
      <formula1>"カレーライス,ちらし,五目ご飯,炒飯"</formula1>
    </dataValidation>
    <dataValidation type="list" allowBlank="1" showInputMessage="1" showErrorMessage="1" sqref="AB1">
      <formula1>"予約,変更,取消,料金"</formula1>
    </dataValidation>
    <dataValidation type="list" allowBlank="1" showInputMessage="1" showErrorMessage="1" sqref="J18:L22">
      <formula1>$AD$43:$AD$55</formula1>
    </dataValidation>
    <dataValidation type="list" allowBlank="1" showInputMessage="1" showErrorMessage="1" sqref="W40:Y44">
      <formula1>$AE$43:$AE$44</formula1>
    </dataValidation>
  </dataValidations>
  <pageMargins left="0" right="0" top="0.6692913385826772" bottom="0.23622047244094491" header="0.31496062992125984" footer="0.2362204724409449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Normal="100" zoomScaleSheetLayoutView="100" zoomScalePageLayoutView="75" workbookViewId="0">
      <selection activeCell="AB1" sqref="AB1"/>
    </sheetView>
  </sheetViews>
  <sheetFormatPr defaultRowHeight="13.5"/>
  <cols>
    <col min="1" max="1" width="3.25" style="29" customWidth="1"/>
    <col min="2" max="2" width="1.5" style="29" customWidth="1"/>
    <col min="3" max="3" width="4.75" style="29" customWidth="1"/>
    <col min="4" max="4" width="5.875" style="29" customWidth="1"/>
    <col min="5" max="5" width="3.875" style="29" customWidth="1"/>
    <col min="6" max="26" width="4" style="29" customWidth="1"/>
    <col min="27" max="27" width="1" style="29" customWidth="1"/>
    <col min="28" max="28" width="9.375" style="29" customWidth="1"/>
    <col min="29" max="29" width="3.75" style="29" customWidth="1"/>
    <col min="30" max="31" width="18.5" style="29" customWidth="1"/>
    <col min="32" max="16384" width="9" style="29"/>
  </cols>
  <sheetData>
    <row r="1" spans="2:31" ht="30.75" customHeight="1">
      <c r="B1" s="148" t="str">
        <f>IF(AB1="予約","春日井市少年自然の家 食事等予約・変更受付書",IF(AB1="変更","春日井市少年自然の家　食事等予約・変更予約受付書",IF(AB1="料金","春日井市少年自然の家　食事等料金明細書",IF(AB1="取消","春日井市少年自然の家　食事等予約取消書"))))</f>
        <v>春日井市少年自然の家 食事等予約・変更受付書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37"/>
      <c r="AB1" s="69" t="s">
        <v>51</v>
      </c>
      <c r="AC1" s="269"/>
      <c r="AD1" s="270"/>
      <c r="AE1" s="270"/>
    </row>
    <row r="2" spans="2:31" ht="24" customHeight="1" thickBo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292">
        <f ca="1">NOW()</f>
        <v>43190.679114814811</v>
      </c>
      <c r="V2" s="293"/>
      <c r="W2" s="293"/>
      <c r="X2" s="293"/>
      <c r="Y2" s="293"/>
      <c r="Z2" s="293"/>
      <c r="AA2" s="37"/>
      <c r="AB2" s="29" t="str">
        <f>IF(R3="","",W2+S3)</f>
        <v/>
      </c>
      <c r="AC2" s="271" t="s">
        <v>152</v>
      </c>
      <c r="AD2" s="271"/>
      <c r="AE2" s="271"/>
    </row>
    <row r="3" spans="2:31" ht="22.5" customHeight="1">
      <c r="B3" s="37"/>
      <c r="C3" s="198" t="s">
        <v>15</v>
      </c>
      <c r="D3" s="199"/>
      <c r="E3" s="246" t="s">
        <v>153</v>
      </c>
      <c r="F3" s="247"/>
      <c r="G3" s="247"/>
      <c r="H3" s="247"/>
      <c r="I3" s="247"/>
      <c r="J3" s="247"/>
      <c r="K3" s="247"/>
      <c r="L3" s="247"/>
      <c r="M3" s="247"/>
      <c r="N3" s="202" t="s">
        <v>16</v>
      </c>
      <c r="O3" s="203"/>
      <c r="P3" s="250" t="s">
        <v>155</v>
      </c>
      <c r="Q3" s="251"/>
      <c r="R3" s="251"/>
      <c r="S3" s="251"/>
      <c r="T3" s="294" t="s">
        <v>148</v>
      </c>
      <c r="U3" s="295"/>
      <c r="V3" s="295"/>
      <c r="W3" s="295"/>
      <c r="X3" s="295"/>
      <c r="Y3" s="295"/>
      <c r="Z3" s="296"/>
      <c r="AA3" s="37"/>
      <c r="AC3" s="67" t="s">
        <v>47</v>
      </c>
      <c r="AD3" s="67" t="s">
        <v>48</v>
      </c>
      <c r="AE3" s="67" t="s">
        <v>49</v>
      </c>
    </row>
    <row r="4" spans="2:31" ht="22.5" customHeight="1" thickBot="1">
      <c r="B4" s="37"/>
      <c r="C4" s="200" t="s">
        <v>14</v>
      </c>
      <c r="D4" s="201"/>
      <c r="E4" s="248" t="s">
        <v>154</v>
      </c>
      <c r="F4" s="249"/>
      <c r="G4" s="249"/>
      <c r="H4" s="249"/>
      <c r="I4" s="249"/>
      <c r="J4" s="249"/>
      <c r="K4" s="249"/>
      <c r="L4" s="249"/>
      <c r="M4" s="249"/>
      <c r="N4" s="201" t="s">
        <v>17</v>
      </c>
      <c r="O4" s="201"/>
      <c r="P4" s="252"/>
      <c r="Q4" s="253"/>
      <c r="R4" s="253"/>
      <c r="S4" s="253"/>
      <c r="T4" s="304" t="s">
        <v>156</v>
      </c>
      <c r="U4" s="298"/>
      <c r="V4" s="298"/>
      <c r="W4" s="298"/>
      <c r="X4" s="298"/>
      <c r="Y4" s="298"/>
      <c r="Z4" s="299"/>
      <c r="AA4" s="37"/>
      <c r="AC4" s="55">
        <v>1</v>
      </c>
      <c r="AD4" s="54" t="s">
        <v>144</v>
      </c>
      <c r="AE4" s="56">
        <v>330</v>
      </c>
    </row>
    <row r="5" spans="2:31" ht="14.2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C5" s="55">
        <v>2</v>
      </c>
      <c r="AD5" s="54" t="s">
        <v>145</v>
      </c>
      <c r="AE5" s="56">
        <v>220</v>
      </c>
    </row>
    <row r="6" spans="2:31" ht="19.5" customHeight="1" thickBot="1">
      <c r="B6" s="71" t="s">
        <v>12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C6" s="55">
        <v>3</v>
      </c>
      <c r="AD6" s="85" t="s">
        <v>29</v>
      </c>
      <c r="AE6" s="56">
        <v>50</v>
      </c>
    </row>
    <row r="7" spans="2:31" ht="19.5" customHeight="1">
      <c r="B7" s="37"/>
      <c r="C7" s="128" t="s">
        <v>0</v>
      </c>
      <c r="D7" s="129"/>
      <c r="E7" s="172" t="s">
        <v>26</v>
      </c>
      <c r="F7" s="207" t="s">
        <v>4</v>
      </c>
      <c r="G7" s="207"/>
      <c r="H7" s="207"/>
      <c r="I7" s="208"/>
      <c r="J7" s="166">
        <v>390</v>
      </c>
      <c r="K7" s="226"/>
      <c r="L7" s="168" t="s">
        <v>8</v>
      </c>
      <c r="M7" s="169"/>
      <c r="N7" s="169"/>
      <c r="O7" s="169"/>
      <c r="P7" s="166">
        <v>500</v>
      </c>
      <c r="Q7" s="166"/>
      <c r="R7" s="166"/>
      <c r="S7" s="227"/>
      <c r="T7" s="228"/>
      <c r="U7" s="168" t="s">
        <v>6</v>
      </c>
      <c r="V7" s="169"/>
      <c r="W7" s="169"/>
      <c r="X7" s="169"/>
      <c r="Y7" s="166">
        <v>600</v>
      </c>
      <c r="Z7" s="167"/>
      <c r="AA7" s="37"/>
      <c r="AC7" s="55">
        <v>4</v>
      </c>
      <c r="AD7" s="85" t="s">
        <v>30</v>
      </c>
      <c r="AE7" s="57">
        <v>130</v>
      </c>
    </row>
    <row r="8" spans="2:31" s="30" customFormat="1" ht="19.5" customHeight="1" thickBot="1">
      <c r="B8" s="39"/>
      <c r="C8" s="130"/>
      <c r="D8" s="131"/>
      <c r="E8" s="173"/>
      <c r="F8" s="204" t="s">
        <v>1</v>
      </c>
      <c r="G8" s="204"/>
      <c r="H8" s="234" t="s">
        <v>2</v>
      </c>
      <c r="I8" s="171"/>
      <c r="J8" s="234" t="s">
        <v>3</v>
      </c>
      <c r="K8" s="235"/>
      <c r="L8" s="170" t="s">
        <v>1</v>
      </c>
      <c r="M8" s="171"/>
      <c r="N8" s="261" t="s">
        <v>2</v>
      </c>
      <c r="O8" s="262"/>
      <c r="P8" s="234" t="s">
        <v>5</v>
      </c>
      <c r="Q8" s="235"/>
      <c r="R8" s="171"/>
      <c r="S8" s="234" t="s">
        <v>3</v>
      </c>
      <c r="T8" s="260"/>
      <c r="U8" s="170" t="s">
        <v>1</v>
      </c>
      <c r="V8" s="171"/>
      <c r="W8" s="234" t="s">
        <v>2</v>
      </c>
      <c r="X8" s="171"/>
      <c r="Y8" s="234" t="s">
        <v>3</v>
      </c>
      <c r="Z8" s="268"/>
      <c r="AA8" s="39"/>
      <c r="AC8" s="55">
        <v>5</v>
      </c>
      <c r="AD8" s="85" t="s">
        <v>31</v>
      </c>
      <c r="AE8" s="57">
        <v>130</v>
      </c>
    </row>
    <row r="9" spans="2:31" ht="19.5" customHeight="1">
      <c r="B9" s="37"/>
      <c r="C9" s="209">
        <v>43173</v>
      </c>
      <c r="D9" s="210"/>
      <c r="E9" s="41" t="str">
        <f>IF(C9="","",CHOOSE(WEEKDAY(C9),"日","月","火","水","木","金","土"))</f>
        <v>水</v>
      </c>
      <c r="F9" s="263"/>
      <c r="G9" s="263"/>
      <c r="H9" s="264"/>
      <c r="I9" s="265"/>
      <c r="J9" s="236"/>
      <c r="K9" s="237"/>
      <c r="L9" s="223">
        <v>0.5</v>
      </c>
      <c r="M9" s="224"/>
      <c r="N9" s="239">
        <v>80</v>
      </c>
      <c r="O9" s="240"/>
      <c r="P9" s="241" t="s">
        <v>157</v>
      </c>
      <c r="Q9" s="242"/>
      <c r="R9" s="243"/>
      <c r="S9" s="266">
        <f>IF(N9="","",N9*$P$7)</f>
        <v>40000</v>
      </c>
      <c r="T9" s="267"/>
      <c r="U9" s="223">
        <v>0.75</v>
      </c>
      <c r="V9" s="224"/>
      <c r="W9" s="256">
        <v>85</v>
      </c>
      <c r="X9" s="257"/>
      <c r="Y9" s="276">
        <f>IF(W9="","",W9*$Y$7)</f>
        <v>51000</v>
      </c>
      <c r="Z9" s="277"/>
      <c r="AA9" s="37"/>
      <c r="AC9" s="55">
        <v>6</v>
      </c>
      <c r="AD9" s="85" t="s">
        <v>32</v>
      </c>
      <c r="AE9" s="57">
        <v>130</v>
      </c>
    </row>
    <row r="10" spans="2:31" ht="19.5" customHeight="1">
      <c r="B10" s="37"/>
      <c r="C10" s="115">
        <v>43174</v>
      </c>
      <c r="D10" s="116"/>
      <c r="E10" s="41" t="str">
        <f>IF(C10="","",CHOOSE(WEEKDAY(C10),"日","月","火","水","木","金","土"))</f>
        <v>木</v>
      </c>
      <c r="F10" s="205">
        <v>0.29166666666666669</v>
      </c>
      <c r="G10" s="205"/>
      <c r="H10" s="123">
        <v>80</v>
      </c>
      <c r="I10" s="124"/>
      <c r="J10" s="138">
        <f>IF(H10="","",H10*$J$7)</f>
        <v>31200</v>
      </c>
      <c r="K10" s="139"/>
      <c r="L10" s="225"/>
      <c r="M10" s="122"/>
      <c r="N10" s="123"/>
      <c r="O10" s="124"/>
      <c r="P10" s="154"/>
      <c r="Q10" s="155"/>
      <c r="R10" s="156"/>
      <c r="S10" s="266" t="str">
        <f>IF(N10="","",N10*$P$7)</f>
        <v/>
      </c>
      <c r="T10" s="267"/>
      <c r="U10" s="225"/>
      <c r="V10" s="122"/>
      <c r="W10" s="123"/>
      <c r="X10" s="124"/>
      <c r="Y10" s="276" t="str">
        <f>IF(W10="","",W10*$Y$7)</f>
        <v/>
      </c>
      <c r="Z10" s="277"/>
      <c r="AA10" s="37"/>
      <c r="AC10" s="55">
        <v>7</v>
      </c>
      <c r="AD10" s="85" t="s">
        <v>33</v>
      </c>
      <c r="AE10" s="57">
        <v>130</v>
      </c>
    </row>
    <row r="11" spans="2:31" ht="19.5" customHeight="1" thickBot="1">
      <c r="B11" s="37"/>
      <c r="C11" s="117"/>
      <c r="D11" s="118"/>
      <c r="E11" s="41" t="str">
        <f>IF(C11="","",CHOOSE(WEEKDAY(C11),"日","月","火","水","木","金","土"))</f>
        <v/>
      </c>
      <c r="F11" s="206"/>
      <c r="G11" s="206"/>
      <c r="H11" s="160"/>
      <c r="I11" s="161"/>
      <c r="J11" s="140" t="str">
        <f>IF(H11="","",H11*$J$7)</f>
        <v/>
      </c>
      <c r="K11" s="141"/>
      <c r="L11" s="238"/>
      <c r="M11" s="159"/>
      <c r="N11" s="160"/>
      <c r="O11" s="161"/>
      <c r="P11" s="162"/>
      <c r="Q11" s="163"/>
      <c r="R11" s="164"/>
      <c r="S11" s="266" t="str">
        <f>IF(N11="","",N11*$P$7)</f>
        <v/>
      </c>
      <c r="T11" s="267"/>
      <c r="U11" s="254"/>
      <c r="V11" s="255"/>
      <c r="W11" s="258"/>
      <c r="X11" s="259"/>
      <c r="Y11" s="300"/>
      <c r="Z11" s="301"/>
      <c r="AA11" s="37"/>
      <c r="AC11" s="55">
        <v>8</v>
      </c>
      <c r="AD11" s="85" t="s">
        <v>34</v>
      </c>
      <c r="AE11" s="57">
        <v>130</v>
      </c>
    </row>
    <row r="12" spans="2:31" ht="19.5" customHeight="1" thickTop="1" thickBot="1">
      <c r="B12" s="37"/>
      <c r="C12" s="151" t="s">
        <v>151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49">
        <f>SUM(J10:K11)+SUM(S9:T11)+SUM(Y9:Z10)</f>
        <v>122200</v>
      </c>
      <c r="V12" s="149"/>
      <c r="W12" s="149"/>
      <c r="X12" s="149"/>
      <c r="Y12" s="149"/>
      <c r="Z12" s="150"/>
      <c r="AA12" s="37"/>
      <c r="AC12" s="55">
        <v>9</v>
      </c>
      <c r="AD12" s="85" t="s">
        <v>35</v>
      </c>
      <c r="AE12" s="57">
        <v>130</v>
      </c>
    </row>
    <row r="13" spans="2:31" ht="18" customHeight="1">
      <c r="B13" s="37"/>
      <c r="C13" s="59" t="s">
        <v>45</v>
      </c>
      <c r="D13" s="31"/>
      <c r="E13" s="31"/>
      <c r="F13" s="32"/>
      <c r="G13" s="32"/>
      <c r="H13" s="33"/>
      <c r="I13" s="33"/>
      <c r="J13" s="34"/>
      <c r="K13" s="34"/>
      <c r="L13" s="32"/>
      <c r="M13" s="32"/>
      <c r="N13" s="33"/>
      <c r="O13" s="33"/>
      <c r="P13" s="34"/>
      <c r="Q13" s="34"/>
      <c r="R13" s="34"/>
      <c r="S13" s="34"/>
      <c r="T13" s="34"/>
      <c r="U13" s="32"/>
      <c r="V13" s="32"/>
      <c r="W13" s="33"/>
      <c r="X13" s="33"/>
      <c r="Y13" s="34"/>
      <c r="Z13" s="33"/>
      <c r="AA13" s="37"/>
      <c r="AC13" s="55">
        <v>10</v>
      </c>
      <c r="AD13" s="74" t="s">
        <v>64</v>
      </c>
      <c r="AE13" s="57">
        <v>90</v>
      </c>
    </row>
    <row r="14" spans="2:31" ht="15" customHeight="1">
      <c r="B14" s="37"/>
      <c r="C14" s="59" t="s">
        <v>143</v>
      </c>
      <c r="D14" s="31"/>
      <c r="E14" s="31"/>
      <c r="F14" s="32"/>
      <c r="G14" s="32"/>
      <c r="H14" s="33"/>
      <c r="I14" s="33"/>
      <c r="J14" s="34"/>
      <c r="K14" s="34"/>
      <c r="L14" s="32"/>
      <c r="M14" s="32"/>
      <c r="N14" s="33"/>
      <c r="O14" s="33"/>
      <c r="P14" s="34"/>
      <c r="Q14" s="34"/>
      <c r="R14" s="34"/>
      <c r="S14" s="34"/>
      <c r="T14" s="34"/>
      <c r="U14" s="32"/>
      <c r="V14" s="32"/>
      <c r="W14" s="33"/>
      <c r="X14" s="33"/>
      <c r="Y14" s="34"/>
      <c r="Z14" s="33"/>
      <c r="AA14" s="37"/>
      <c r="AC14" s="55">
        <v>11</v>
      </c>
      <c r="AD14" s="74" t="s">
        <v>138</v>
      </c>
      <c r="AE14" s="57">
        <v>90</v>
      </c>
    </row>
    <row r="15" spans="2:31" ht="11.25" customHeigh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C15" s="55">
        <v>12</v>
      </c>
      <c r="AD15" s="74" t="s">
        <v>139</v>
      </c>
      <c r="AE15" s="57">
        <v>90</v>
      </c>
    </row>
    <row r="16" spans="2:31" ht="19.5" customHeight="1" thickBot="1">
      <c r="B16" s="71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93" t="s">
        <v>13</v>
      </c>
      <c r="W16" s="37"/>
      <c r="X16" s="37"/>
      <c r="Y16" s="37"/>
      <c r="Z16" s="37"/>
      <c r="AA16" s="37"/>
      <c r="AC16" s="55">
        <v>13</v>
      </c>
      <c r="AD16" s="74" t="s">
        <v>140</v>
      </c>
      <c r="AE16" s="57">
        <v>90</v>
      </c>
    </row>
    <row r="17" spans="1:31" ht="19.5" customHeight="1">
      <c r="B17" s="37"/>
      <c r="C17" s="142" t="s">
        <v>0</v>
      </c>
      <c r="D17" s="143"/>
      <c r="E17" s="89" t="s">
        <v>26</v>
      </c>
      <c r="F17" s="134" t="s">
        <v>1</v>
      </c>
      <c r="G17" s="135"/>
      <c r="H17" s="134" t="s">
        <v>2</v>
      </c>
      <c r="I17" s="135"/>
      <c r="J17" s="134" t="s">
        <v>50</v>
      </c>
      <c r="K17" s="137"/>
      <c r="L17" s="135"/>
      <c r="M17" s="134" t="s">
        <v>9</v>
      </c>
      <c r="N17" s="135"/>
      <c r="O17" s="134" t="s">
        <v>3</v>
      </c>
      <c r="P17" s="137"/>
      <c r="Q17" s="134" t="s">
        <v>21</v>
      </c>
      <c r="R17" s="137"/>
      <c r="S17" s="137"/>
      <c r="T17" s="136"/>
      <c r="U17" s="37"/>
      <c r="V17" s="174"/>
      <c r="W17" s="175"/>
      <c r="X17" s="175"/>
      <c r="Y17" s="175"/>
      <c r="Z17" s="176"/>
      <c r="AA17" s="37"/>
      <c r="AB17" s="35"/>
      <c r="AC17" s="55">
        <v>14</v>
      </c>
      <c r="AD17" s="85" t="s">
        <v>36</v>
      </c>
      <c r="AE17" s="57">
        <v>130</v>
      </c>
    </row>
    <row r="18" spans="1:31" ht="19.5" customHeight="1">
      <c r="B18" s="37"/>
      <c r="C18" s="132">
        <v>43174</v>
      </c>
      <c r="D18" s="133"/>
      <c r="E18" s="42" t="str">
        <f>IF(C18="","",CHOOSE(WEEKDAY(C18),"日","月","火","水","木","金","土"))</f>
        <v>木</v>
      </c>
      <c r="F18" s="121">
        <v>0.5</v>
      </c>
      <c r="G18" s="122"/>
      <c r="H18" s="123">
        <v>100</v>
      </c>
      <c r="I18" s="124"/>
      <c r="J18" s="154" t="s">
        <v>55</v>
      </c>
      <c r="K18" s="155"/>
      <c r="L18" s="156"/>
      <c r="M18" s="138">
        <f>IF(J18="","",IF(J18="カレーライス",350,IF(J18="豚肉すきやき風、お米",450,IF(J18="ホットドッグ（1本）",125,IF(J18="カレーライス（１．５人）",525,IF(J18="お米のみ",50,IF(J18="カレー材料のみ",300,IF(J18="豚肉すき焼き風材料のみ",400,IF(J18="雑煮の汁",155,IF(J18="豚汁、お米",350,IF(J18="豚汁のみ",300,IF(J18="ソーセージ（１本）",105,IF(J18="調理代",50,0)))))))))))))</f>
        <v>525</v>
      </c>
      <c r="N18" s="157"/>
      <c r="O18" s="138">
        <f>IF(J18="","",H18*M18)</f>
        <v>52500</v>
      </c>
      <c r="P18" s="139"/>
      <c r="Q18" s="75">
        <v>10</v>
      </c>
      <c r="R18" s="88" t="s">
        <v>19</v>
      </c>
      <c r="S18" s="76">
        <v>10</v>
      </c>
      <c r="T18" s="61" t="s">
        <v>20</v>
      </c>
      <c r="U18" s="37"/>
      <c r="V18" s="177"/>
      <c r="W18" s="178"/>
      <c r="X18" s="178"/>
      <c r="Y18" s="178"/>
      <c r="Z18" s="179"/>
      <c r="AA18" s="37"/>
      <c r="AB18" s="36"/>
      <c r="AC18" s="55">
        <v>15</v>
      </c>
      <c r="AD18" s="87" t="s">
        <v>37</v>
      </c>
      <c r="AE18" s="58">
        <v>160</v>
      </c>
    </row>
    <row r="19" spans="1:31" ht="19.5" customHeight="1">
      <c r="B19" s="37"/>
      <c r="C19" s="132"/>
      <c r="D19" s="133"/>
      <c r="E19" s="43" t="str">
        <f>IF(C19="","",CHOOSE(WEEKDAY(C19),"日","月","火","水","木","金","土"))</f>
        <v/>
      </c>
      <c r="F19" s="121"/>
      <c r="G19" s="122"/>
      <c r="H19" s="123"/>
      <c r="I19" s="124"/>
      <c r="J19" s="154"/>
      <c r="K19" s="155"/>
      <c r="L19" s="156"/>
      <c r="M19" s="138" t="str">
        <f t="shared" ref="M19:M22" si="0">IF(J19="","",IF(J19="カレーライス",350,IF(J19="豚肉すきやき風、お米",450,IF(J19="ホットドッグ（1本）",125,IF(J19="カレーライス（１．５人）",525,IF(J19="お米のみ",50,IF(J19="カレー材料のみ",300,IF(J19="豚肉すき焼き風材料のみ",400,IF(J19="雑煮の汁",155,IF(J19="豚汁、お米",350,IF(J19="豚汁のみ",300,IF(J19="ソーセージ（１本）",105,IF(J19="調理代",50,0)))))))))))))</f>
        <v/>
      </c>
      <c r="N19" s="157"/>
      <c r="O19" s="138" t="str">
        <f>IF(J19="","",H19*M19)</f>
        <v/>
      </c>
      <c r="P19" s="139"/>
      <c r="Q19" s="75"/>
      <c r="R19" s="88" t="s">
        <v>19</v>
      </c>
      <c r="S19" s="76"/>
      <c r="T19" s="61" t="s">
        <v>20</v>
      </c>
      <c r="U19" s="37"/>
      <c r="V19" s="177"/>
      <c r="W19" s="178"/>
      <c r="X19" s="178"/>
      <c r="Y19" s="178"/>
      <c r="Z19" s="179"/>
      <c r="AA19" s="37"/>
      <c r="AB19" s="36"/>
      <c r="AC19" s="55">
        <v>16</v>
      </c>
      <c r="AD19" s="87" t="s">
        <v>38</v>
      </c>
      <c r="AE19" s="58">
        <v>160</v>
      </c>
    </row>
    <row r="20" spans="1:31" ht="19.5" customHeight="1">
      <c r="B20" s="37"/>
      <c r="C20" s="132"/>
      <c r="D20" s="133"/>
      <c r="E20" s="43" t="str">
        <f>IF(C20="","",CHOOSE(WEEKDAY(C20),"日","月","火","水","木","金","土"))</f>
        <v/>
      </c>
      <c r="F20" s="121"/>
      <c r="G20" s="122"/>
      <c r="H20" s="123"/>
      <c r="I20" s="124"/>
      <c r="J20" s="154"/>
      <c r="K20" s="155"/>
      <c r="L20" s="156"/>
      <c r="M20" s="138" t="str">
        <f t="shared" si="0"/>
        <v/>
      </c>
      <c r="N20" s="157"/>
      <c r="O20" s="138" t="str">
        <f>IF(J20="","",H20*M20)</f>
        <v/>
      </c>
      <c r="P20" s="139"/>
      <c r="Q20" s="90"/>
      <c r="R20" s="62" t="s">
        <v>19</v>
      </c>
      <c r="S20" s="77"/>
      <c r="T20" s="63" t="s">
        <v>20</v>
      </c>
      <c r="U20" s="37"/>
      <c r="V20" s="177"/>
      <c r="W20" s="178"/>
      <c r="X20" s="178"/>
      <c r="Y20" s="178"/>
      <c r="Z20" s="179"/>
      <c r="AA20" s="37"/>
      <c r="AB20" s="36"/>
      <c r="AC20" s="55">
        <v>17</v>
      </c>
      <c r="AD20" s="86" t="s">
        <v>39</v>
      </c>
      <c r="AE20" s="57">
        <v>110</v>
      </c>
    </row>
    <row r="21" spans="1:31" ht="19.5" customHeight="1">
      <c r="B21" s="37"/>
      <c r="C21" s="132"/>
      <c r="D21" s="133"/>
      <c r="E21" s="43" t="str">
        <f>IF(C21="","",CHOOSE(WEEKDAY(C21),"日","月","火","水","木","金","土"))</f>
        <v/>
      </c>
      <c r="F21" s="121"/>
      <c r="G21" s="122"/>
      <c r="H21" s="123"/>
      <c r="I21" s="124"/>
      <c r="J21" s="154"/>
      <c r="K21" s="155"/>
      <c r="L21" s="156"/>
      <c r="M21" s="138" t="str">
        <f t="shared" si="0"/>
        <v/>
      </c>
      <c r="N21" s="157"/>
      <c r="O21" s="138" t="str">
        <f>IF(J21="","",H21*M21)</f>
        <v/>
      </c>
      <c r="P21" s="139"/>
      <c r="Q21" s="75"/>
      <c r="R21" s="88" t="s">
        <v>19</v>
      </c>
      <c r="S21" s="76"/>
      <c r="T21" s="61" t="s">
        <v>20</v>
      </c>
      <c r="U21" s="37"/>
      <c r="V21" s="177"/>
      <c r="W21" s="178"/>
      <c r="X21" s="178"/>
      <c r="Y21" s="178"/>
      <c r="Z21" s="179"/>
      <c r="AA21" s="37"/>
      <c r="AB21" s="36"/>
      <c r="AC21" s="55">
        <v>18</v>
      </c>
      <c r="AD21" s="86" t="s">
        <v>27</v>
      </c>
      <c r="AE21" s="57">
        <v>70</v>
      </c>
    </row>
    <row r="22" spans="1:31" ht="19.5" customHeight="1" thickBot="1">
      <c r="B22" s="37"/>
      <c r="C22" s="183"/>
      <c r="D22" s="184"/>
      <c r="E22" s="44" t="str">
        <f>IF(C22="","",CHOOSE(WEEKDAY(C22),"日","月","火","水","木","金","土"))</f>
        <v/>
      </c>
      <c r="F22" s="158"/>
      <c r="G22" s="159"/>
      <c r="H22" s="160"/>
      <c r="I22" s="161"/>
      <c r="J22" s="162"/>
      <c r="K22" s="163"/>
      <c r="L22" s="164"/>
      <c r="M22" s="140" t="str">
        <f t="shared" si="0"/>
        <v/>
      </c>
      <c r="N22" s="165"/>
      <c r="O22" s="140" t="str">
        <f>IF(J22="","",H22*M22)</f>
        <v/>
      </c>
      <c r="P22" s="141"/>
      <c r="Q22" s="91"/>
      <c r="R22" s="72" t="s">
        <v>19</v>
      </c>
      <c r="S22" s="78"/>
      <c r="T22" s="64" t="s">
        <v>20</v>
      </c>
      <c r="U22" s="37"/>
      <c r="V22" s="177"/>
      <c r="W22" s="178"/>
      <c r="X22" s="178"/>
      <c r="Y22" s="178"/>
      <c r="Z22" s="179"/>
      <c r="AA22" s="37"/>
      <c r="AB22" s="36"/>
      <c r="AC22" s="55">
        <v>19</v>
      </c>
      <c r="AD22" s="53" t="s">
        <v>28</v>
      </c>
      <c r="AE22" s="57">
        <v>130</v>
      </c>
    </row>
    <row r="23" spans="1:31" ht="19.5" customHeight="1" thickTop="1" thickBot="1">
      <c r="B23" s="37"/>
      <c r="C23" s="144" t="s">
        <v>151</v>
      </c>
      <c r="D23" s="145"/>
      <c r="E23" s="145"/>
      <c r="F23" s="146"/>
      <c r="G23" s="146"/>
      <c r="H23" s="146"/>
      <c r="I23" s="146"/>
      <c r="J23" s="146"/>
      <c r="K23" s="146"/>
      <c r="L23" s="147"/>
      <c r="M23" s="229">
        <f>SUM(O18:P22)</f>
        <v>52500</v>
      </c>
      <c r="N23" s="230"/>
      <c r="O23" s="230"/>
      <c r="P23" s="230"/>
      <c r="Q23" s="278" t="s">
        <v>22</v>
      </c>
      <c r="R23" s="279"/>
      <c r="S23" s="302" t="str">
        <f>IF(Q19="","",(Q19*S19)+(Q20*S20)+(Q21*S21)+(Q22*S22))</f>
        <v/>
      </c>
      <c r="T23" s="303"/>
      <c r="U23" s="37"/>
      <c r="V23" s="180"/>
      <c r="W23" s="181"/>
      <c r="X23" s="181"/>
      <c r="Y23" s="181"/>
      <c r="Z23" s="182"/>
      <c r="AA23" s="37"/>
      <c r="AB23" s="36"/>
      <c r="AC23" s="55">
        <v>20</v>
      </c>
      <c r="AD23" s="86" t="s">
        <v>40</v>
      </c>
      <c r="AE23" s="57">
        <v>70</v>
      </c>
    </row>
    <row r="24" spans="1:31" ht="11.25" customHeigh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6"/>
      <c r="AC24" s="55">
        <v>21</v>
      </c>
      <c r="AD24" s="86" t="s">
        <v>41</v>
      </c>
      <c r="AE24" s="57">
        <v>70</v>
      </c>
    </row>
    <row r="25" spans="1:31" ht="19.5" customHeight="1" thickBot="1">
      <c r="B25" s="71" t="s">
        <v>10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6"/>
      <c r="AC25" s="55">
        <v>22</v>
      </c>
      <c r="AD25" s="48" t="s">
        <v>23</v>
      </c>
      <c r="AE25" s="57">
        <v>85</v>
      </c>
    </row>
    <row r="26" spans="1:31" ht="19.5" customHeight="1">
      <c r="A26" s="68" t="s">
        <v>46</v>
      </c>
      <c r="B26" s="37"/>
      <c r="C26" s="142" t="s">
        <v>0</v>
      </c>
      <c r="D26" s="143"/>
      <c r="E26" s="89" t="s">
        <v>26</v>
      </c>
      <c r="F26" s="134" t="s">
        <v>1</v>
      </c>
      <c r="G26" s="135"/>
      <c r="H26" s="134" t="s">
        <v>2</v>
      </c>
      <c r="I26" s="135"/>
      <c r="J26" s="134" t="s">
        <v>50</v>
      </c>
      <c r="K26" s="137"/>
      <c r="L26" s="135"/>
      <c r="M26" s="134" t="s">
        <v>9</v>
      </c>
      <c r="N26" s="135"/>
      <c r="O26" s="134" t="s">
        <v>3</v>
      </c>
      <c r="P26" s="136"/>
      <c r="Q26" s="37"/>
      <c r="R26" s="272" t="s">
        <v>142</v>
      </c>
      <c r="S26" s="273"/>
      <c r="T26" s="273"/>
      <c r="U26" s="273"/>
      <c r="V26" s="273"/>
      <c r="W26" s="273"/>
      <c r="X26" s="273"/>
      <c r="Y26" s="273"/>
      <c r="Z26" s="273"/>
      <c r="AA26" s="37"/>
      <c r="AB26" s="36"/>
      <c r="AC26" s="55">
        <v>23</v>
      </c>
      <c r="AD26" s="48" t="s">
        <v>24</v>
      </c>
      <c r="AE26" s="57">
        <v>55</v>
      </c>
    </row>
    <row r="27" spans="1:31" ht="19.5" customHeight="1">
      <c r="A27" s="75">
        <v>2</v>
      </c>
      <c r="B27" s="37"/>
      <c r="C27" s="119">
        <v>43174</v>
      </c>
      <c r="D27" s="120"/>
      <c r="E27" s="43" t="str">
        <f>IF(C27="","",CHOOSE(WEEKDAY(C27),"日","月","火","水","木","金","土"))</f>
        <v>木</v>
      </c>
      <c r="F27" s="121">
        <v>0.625</v>
      </c>
      <c r="G27" s="122"/>
      <c r="H27" s="123">
        <v>85</v>
      </c>
      <c r="I27" s="124"/>
      <c r="J27" s="125" t="str">
        <f>IF(A27="","",VLOOKUP(A27,$AC$4:$AE$30,2))</f>
        <v>おにぎり（2個）</v>
      </c>
      <c r="K27" s="126"/>
      <c r="L27" s="127"/>
      <c r="M27" s="112">
        <f>IF(A27="","",VLOOKUP(A27,$AC$4:$AE$30,3))</f>
        <v>220</v>
      </c>
      <c r="N27" s="113"/>
      <c r="O27" s="112">
        <f>IF(H27="","",H27*M27)</f>
        <v>18700</v>
      </c>
      <c r="P27" s="114"/>
      <c r="Q27" s="37"/>
      <c r="R27" s="273"/>
      <c r="S27" s="273"/>
      <c r="T27" s="273"/>
      <c r="U27" s="273"/>
      <c r="V27" s="273"/>
      <c r="W27" s="273"/>
      <c r="X27" s="273"/>
      <c r="Y27" s="273"/>
      <c r="Z27" s="273"/>
      <c r="AA27" s="37"/>
      <c r="AB27" s="36"/>
      <c r="AC27" s="55">
        <v>24</v>
      </c>
      <c r="AD27" s="48" t="s">
        <v>25</v>
      </c>
      <c r="AE27" s="57">
        <v>105</v>
      </c>
    </row>
    <row r="28" spans="1:31" ht="19.5" customHeight="1">
      <c r="A28" s="75"/>
      <c r="B28" s="37"/>
      <c r="C28" s="132"/>
      <c r="D28" s="133"/>
      <c r="E28" s="43" t="str">
        <f>IF(C28="","",CHOOSE(WEEKDAY(C28),"日","月","火","水","木","金","土"))</f>
        <v/>
      </c>
      <c r="F28" s="121"/>
      <c r="G28" s="122"/>
      <c r="H28" s="123"/>
      <c r="I28" s="124"/>
      <c r="J28" s="125" t="str">
        <f>IF(A28="","",VLOOKUP(A28,$AC$4:$AE$30,2))</f>
        <v/>
      </c>
      <c r="K28" s="126"/>
      <c r="L28" s="127"/>
      <c r="M28" s="112" t="str">
        <f>IF(A28="","",VLOOKUP(A28,$AC$4:$AE$29,3))</f>
        <v/>
      </c>
      <c r="N28" s="113"/>
      <c r="O28" s="112" t="str">
        <f>IF(H28="","",H28*M28)</f>
        <v/>
      </c>
      <c r="P28" s="114"/>
      <c r="Q28" s="37"/>
      <c r="R28" s="273"/>
      <c r="S28" s="273"/>
      <c r="T28" s="273"/>
      <c r="U28" s="273"/>
      <c r="V28" s="273"/>
      <c r="W28" s="273"/>
      <c r="X28" s="273"/>
      <c r="Y28" s="273"/>
      <c r="Z28" s="273"/>
      <c r="AA28" s="37"/>
      <c r="AB28" s="36"/>
      <c r="AC28" s="55">
        <v>25</v>
      </c>
      <c r="AD28" s="49" t="s">
        <v>42</v>
      </c>
      <c r="AE28" s="57">
        <v>2570</v>
      </c>
    </row>
    <row r="29" spans="1:31" ht="19.5" customHeight="1">
      <c r="A29" s="75"/>
      <c r="B29" s="37"/>
      <c r="C29" s="132"/>
      <c r="D29" s="133"/>
      <c r="E29" s="43" t="str">
        <f>IF(C29="","",CHOOSE(WEEKDAY(C29),"日","月","火","水","木","金","土"))</f>
        <v/>
      </c>
      <c r="F29" s="121"/>
      <c r="G29" s="122"/>
      <c r="H29" s="123"/>
      <c r="I29" s="124"/>
      <c r="J29" s="125" t="str">
        <f>IF(A29="","",VLOOKUP(A29,$AC$4:$AE$30,2))</f>
        <v/>
      </c>
      <c r="K29" s="126"/>
      <c r="L29" s="127"/>
      <c r="M29" s="112" t="str">
        <f>IF(A29="","",VLOOKUP(A29,$AC$4:$AE$29,3))</f>
        <v/>
      </c>
      <c r="N29" s="113"/>
      <c r="O29" s="112" t="str">
        <f>IF(H29="","",H29*M29)</f>
        <v/>
      </c>
      <c r="P29" s="114"/>
      <c r="Q29" s="37"/>
      <c r="R29" s="273"/>
      <c r="S29" s="273"/>
      <c r="T29" s="273"/>
      <c r="U29" s="273"/>
      <c r="V29" s="273"/>
      <c r="W29" s="273"/>
      <c r="X29" s="273"/>
      <c r="Y29" s="273"/>
      <c r="Z29" s="273"/>
      <c r="AA29" s="37"/>
      <c r="AB29" s="37"/>
      <c r="AC29" s="55">
        <v>26</v>
      </c>
      <c r="AD29" s="49" t="s">
        <v>43</v>
      </c>
      <c r="AE29" s="57">
        <v>3090</v>
      </c>
    </row>
    <row r="30" spans="1:31" ht="19.5" customHeight="1">
      <c r="A30" s="75"/>
      <c r="B30" s="37"/>
      <c r="C30" s="132"/>
      <c r="D30" s="133"/>
      <c r="E30" s="43" t="str">
        <f>IF(C30="","",CHOOSE(WEEKDAY(C30),"日","月","火","水","木","金","土"))</f>
        <v/>
      </c>
      <c r="F30" s="121"/>
      <c r="G30" s="122"/>
      <c r="H30" s="123"/>
      <c r="I30" s="124"/>
      <c r="J30" s="125" t="str">
        <f>IF(A30="","",VLOOKUP(A30,$AC$4:$AE$30,2))</f>
        <v/>
      </c>
      <c r="K30" s="126"/>
      <c r="L30" s="127"/>
      <c r="M30" s="112" t="str">
        <f>IF(A30="","",VLOOKUP(A30,$AC$4:$AE$29,3))</f>
        <v/>
      </c>
      <c r="N30" s="113"/>
      <c r="O30" s="112" t="str">
        <f>IF(H30="","",H30*M30)</f>
        <v/>
      </c>
      <c r="P30" s="114"/>
      <c r="Q30" s="37"/>
      <c r="R30" s="273"/>
      <c r="S30" s="273"/>
      <c r="T30" s="273"/>
      <c r="U30" s="273"/>
      <c r="V30" s="273"/>
      <c r="W30" s="273"/>
      <c r="X30" s="273"/>
      <c r="Y30" s="273"/>
      <c r="Z30" s="273"/>
      <c r="AA30" s="37"/>
      <c r="AC30" s="55">
        <v>27</v>
      </c>
      <c r="AD30" s="55" t="s">
        <v>141</v>
      </c>
      <c r="AE30" s="55">
        <v>110</v>
      </c>
    </row>
    <row r="31" spans="1:31" ht="19.5" customHeight="1" thickBot="1">
      <c r="A31" s="75"/>
      <c r="B31" s="37"/>
      <c r="C31" s="183"/>
      <c r="D31" s="184"/>
      <c r="E31" s="44" t="str">
        <f>IF(C31="","",CHOOSE(WEEKDAY(C31),"日","月","火","水","木","金","土"))</f>
        <v/>
      </c>
      <c r="F31" s="158"/>
      <c r="G31" s="159"/>
      <c r="H31" s="160"/>
      <c r="I31" s="161"/>
      <c r="J31" s="125" t="str">
        <f>IF(A31="","",VLOOKUP(A31,$AC$4:$AE$30,2))</f>
        <v/>
      </c>
      <c r="K31" s="126"/>
      <c r="L31" s="127"/>
      <c r="M31" s="112" t="str">
        <f>IF(A31="","",VLOOKUP(A31,$AC$4:$AE$29,3))</f>
        <v/>
      </c>
      <c r="N31" s="113"/>
      <c r="O31" s="112" t="str">
        <f>IF(H31="","",H31*M31)</f>
        <v/>
      </c>
      <c r="P31" s="114"/>
      <c r="Q31" s="37"/>
      <c r="R31" s="273"/>
      <c r="S31" s="273"/>
      <c r="T31" s="273"/>
      <c r="U31" s="273"/>
      <c r="V31" s="273"/>
      <c r="W31" s="273"/>
      <c r="X31" s="273"/>
      <c r="Y31" s="273"/>
      <c r="Z31" s="273"/>
      <c r="AA31" s="37"/>
    </row>
    <row r="32" spans="1:31" ht="19.5" customHeight="1" thickTop="1" thickBot="1">
      <c r="B32" s="37"/>
      <c r="C32" s="151" t="s">
        <v>151</v>
      </c>
      <c r="D32" s="152"/>
      <c r="E32" s="152"/>
      <c r="F32" s="196"/>
      <c r="G32" s="196"/>
      <c r="H32" s="196"/>
      <c r="I32" s="196"/>
      <c r="J32" s="196"/>
      <c r="K32" s="196"/>
      <c r="L32" s="197"/>
      <c r="M32" s="231">
        <f>SUM(O27:P31)</f>
        <v>18700</v>
      </c>
      <c r="N32" s="232"/>
      <c r="O32" s="232"/>
      <c r="P32" s="233"/>
      <c r="Q32" s="37"/>
      <c r="R32" s="273"/>
      <c r="S32" s="273"/>
      <c r="T32" s="273"/>
      <c r="U32" s="273"/>
      <c r="V32" s="273"/>
      <c r="W32" s="273"/>
      <c r="X32" s="273"/>
      <c r="Y32" s="273"/>
      <c r="Z32" s="273"/>
      <c r="AA32" s="37"/>
    </row>
    <row r="33" spans="2:32" ht="16.5" customHeight="1">
      <c r="B33" s="37"/>
      <c r="C33" s="59" t="s">
        <v>44</v>
      </c>
      <c r="D33" s="31"/>
      <c r="E33" s="31"/>
      <c r="F33" s="32"/>
      <c r="G33" s="32"/>
      <c r="H33" s="33"/>
      <c r="I33" s="33"/>
      <c r="J33" s="34"/>
      <c r="K33" s="34"/>
      <c r="L33" s="32"/>
      <c r="M33" s="32"/>
      <c r="N33" s="33"/>
      <c r="O33" s="33"/>
      <c r="P33" s="34"/>
      <c r="Q33" s="34"/>
      <c r="R33" s="34"/>
      <c r="S33" s="34"/>
      <c r="T33" s="34"/>
      <c r="U33" s="32"/>
      <c r="V33" s="32"/>
      <c r="W33" s="33"/>
      <c r="X33" s="33"/>
      <c r="Y33" s="34"/>
      <c r="Z33" s="33"/>
      <c r="AA33" s="37"/>
      <c r="AB33" s="37"/>
      <c r="AC33" s="37"/>
      <c r="AD33" s="37"/>
      <c r="AE33" s="37"/>
      <c r="AF33" s="37"/>
    </row>
    <row r="34" spans="2:32" ht="11.2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7"/>
      <c r="AB34" s="37"/>
      <c r="AC34" s="37"/>
      <c r="AD34" s="37"/>
      <c r="AE34" s="37"/>
      <c r="AF34" s="37"/>
    </row>
    <row r="35" spans="2:32" ht="19.5" customHeight="1" thickBot="1">
      <c r="B35" s="71" t="s">
        <v>11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  <c r="AA35" s="37"/>
      <c r="AB35" s="66"/>
      <c r="AC35" s="92"/>
      <c r="AD35" s="60"/>
      <c r="AE35" s="38"/>
      <c r="AF35" s="37"/>
    </row>
    <row r="36" spans="2:32" ht="19.5" customHeight="1" thickBot="1">
      <c r="B36" s="37"/>
      <c r="C36" s="142" t="s">
        <v>0</v>
      </c>
      <c r="D36" s="143"/>
      <c r="E36" s="89" t="s">
        <v>26</v>
      </c>
      <c r="F36" s="134" t="s">
        <v>1</v>
      </c>
      <c r="G36" s="135"/>
      <c r="H36" s="194" t="s">
        <v>1</v>
      </c>
      <c r="I36" s="143"/>
      <c r="J36" s="194" t="s">
        <v>1</v>
      </c>
      <c r="K36" s="195"/>
      <c r="L36" s="39"/>
      <c r="M36" s="39"/>
      <c r="N36" s="39"/>
      <c r="O36" s="33"/>
      <c r="P36" s="39"/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7"/>
      <c r="AB36" s="66"/>
      <c r="AC36" s="65"/>
      <c r="AD36" s="37"/>
      <c r="AE36" s="37"/>
      <c r="AF36" s="37"/>
    </row>
    <row r="37" spans="2:32" ht="19.5" customHeight="1">
      <c r="B37" s="37"/>
      <c r="C37" s="132"/>
      <c r="D37" s="133"/>
      <c r="E37" s="42" t="str">
        <f>IF(C37="","",CHOOSE(WEEKDAY(C37),"日","月","火","水","木","金","土"))</f>
        <v/>
      </c>
      <c r="F37" s="121"/>
      <c r="G37" s="122"/>
      <c r="H37" s="192"/>
      <c r="I37" s="124"/>
      <c r="J37" s="192"/>
      <c r="K37" s="193"/>
      <c r="L37" s="40"/>
      <c r="M37" s="33"/>
      <c r="N37" s="34"/>
      <c r="O37" s="33"/>
      <c r="P37" s="37"/>
      <c r="Q37" s="37"/>
      <c r="R37" s="217" t="str">
        <f>IF(AB1="予約","見積額",IF(AB1="変更","見積額",IF(AB1="料金","金額",IF(AB1="取消","　"))))</f>
        <v>見積額</v>
      </c>
      <c r="S37" s="218"/>
      <c r="T37" s="219"/>
      <c r="U37" s="211">
        <f>U12+M23+M32</f>
        <v>193400</v>
      </c>
      <c r="V37" s="212"/>
      <c r="W37" s="212"/>
      <c r="X37" s="212"/>
      <c r="Y37" s="213"/>
      <c r="Z37" s="33"/>
      <c r="AA37" s="37"/>
      <c r="AB37" s="65"/>
      <c r="AC37" s="65"/>
      <c r="AD37" s="37"/>
      <c r="AE37" s="37"/>
      <c r="AF37" s="37"/>
    </row>
    <row r="38" spans="2:32" ht="19.5" customHeight="1" thickBot="1">
      <c r="B38" s="37"/>
      <c r="C38" s="132"/>
      <c r="D38" s="133"/>
      <c r="E38" s="43" t="str">
        <f>IF(C38="","",CHOOSE(WEEKDAY(C38),"日","月","火","水","木","金","土"))</f>
        <v/>
      </c>
      <c r="F38" s="121"/>
      <c r="G38" s="122"/>
      <c r="H38" s="192"/>
      <c r="I38" s="124"/>
      <c r="J38" s="192"/>
      <c r="K38" s="193"/>
      <c r="L38" s="40"/>
      <c r="M38" s="33"/>
      <c r="N38" s="34"/>
      <c r="O38" s="33"/>
      <c r="P38" s="37"/>
      <c r="Q38" s="37"/>
      <c r="R38" s="220"/>
      <c r="S38" s="221"/>
      <c r="T38" s="222"/>
      <c r="U38" s="214"/>
      <c r="V38" s="215"/>
      <c r="W38" s="215"/>
      <c r="X38" s="215"/>
      <c r="Y38" s="216"/>
      <c r="Z38" s="33"/>
      <c r="AA38" s="37"/>
      <c r="AB38" s="65"/>
      <c r="AC38" s="65"/>
      <c r="AD38" s="37"/>
      <c r="AE38" s="37"/>
      <c r="AF38" s="37"/>
    </row>
    <row r="39" spans="2:32" ht="19.5" customHeight="1" thickBot="1">
      <c r="B39" s="37"/>
      <c r="C39" s="185"/>
      <c r="D39" s="186"/>
      <c r="E39" s="45" t="str">
        <f>IF(C39="","",CHOOSE(WEEKDAY(C39),"日","月","火","水","木","金","土"))</f>
        <v/>
      </c>
      <c r="F39" s="187"/>
      <c r="G39" s="188"/>
      <c r="H39" s="189"/>
      <c r="I39" s="190"/>
      <c r="J39" s="189"/>
      <c r="K39" s="191"/>
      <c r="L39" s="40"/>
      <c r="M39" s="33"/>
      <c r="N39" s="34"/>
      <c r="O39" s="33"/>
      <c r="P39" s="34"/>
      <c r="Q39" s="33"/>
      <c r="R39" s="37"/>
      <c r="S39" s="37"/>
      <c r="T39" s="37"/>
      <c r="U39" s="37"/>
      <c r="V39" s="37"/>
      <c r="W39" s="37"/>
      <c r="X39" s="37"/>
      <c r="Y39" s="37"/>
      <c r="Z39" s="33"/>
      <c r="AA39" s="37"/>
      <c r="AB39" s="37"/>
      <c r="AC39" s="37"/>
      <c r="AD39" s="37"/>
      <c r="AE39" s="37"/>
      <c r="AF39" s="37"/>
    </row>
    <row r="40" spans="2:32" ht="11.25" customHeight="1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280" t="s">
        <v>18</v>
      </c>
      <c r="W40" s="283" t="s">
        <v>150</v>
      </c>
      <c r="X40" s="284"/>
      <c r="Y40" s="285"/>
      <c r="Z40" s="37"/>
      <c r="AA40" s="37"/>
      <c r="AB40" s="37"/>
      <c r="AC40" s="37"/>
      <c r="AD40" s="37"/>
      <c r="AE40" s="37"/>
      <c r="AF40" s="37"/>
    </row>
    <row r="41" spans="2:32" ht="19.5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81"/>
      <c r="W41" s="286"/>
      <c r="X41" s="287"/>
      <c r="Y41" s="288"/>
      <c r="AA41" s="37"/>
      <c r="AB41" s="37"/>
      <c r="AC41" s="37"/>
      <c r="AD41" s="37"/>
      <c r="AE41" s="37"/>
    </row>
    <row r="42" spans="2:32" ht="19.5" customHeight="1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81"/>
      <c r="W42" s="286"/>
      <c r="X42" s="287"/>
      <c r="Y42" s="288"/>
      <c r="AA42" s="37"/>
      <c r="AB42" s="37"/>
      <c r="AC42" s="37"/>
      <c r="AD42" s="37"/>
      <c r="AE42" s="37"/>
    </row>
    <row r="43" spans="2:32" ht="19.5" customHeight="1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281"/>
      <c r="W43" s="286"/>
      <c r="X43" s="287"/>
      <c r="Y43" s="288"/>
      <c r="AA43" s="37"/>
      <c r="AB43" s="37"/>
      <c r="AC43" s="37"/>
      <c r="AD43" s="55" t="s">
        <v>52</v>
      </c>
      <c r="AE43" s="73" t="s">
        <v>146</v>
      </c>
    </row>
    <row r="44" spans="2:32" ht="19.5" customHeigh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82"/>
      <c r="W44" s="289"/>
      <c r="X44" s="290"/>
      <c r="Y44" s="291"/>
      <c r="AA44" s="37"/>
      <c r="AB44" s="37"/>
      <c r="AC44" s="37"/>
      <c r="AD44" s="55" t="s">
        <v>62</v>
      </c>
      <c r="AE44" s="73" t="s">
        <v>147</v>
      </c>
    </row>
    <row r="45" spans="2:32" ht="19.5" customHeight="1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44" t="s">
        <v>149</v>
      </c>
      <c r="W45" s="245"/>
      <c r="X45" s="245"/>
      <c r="Y45" s="245"/>
      <c r="AA45" s="37"/>
      <c r="AB45" s="37"/>
      <c r="AC45" s="37"/>
      <c r="AD45" s="55" t="s">
        <v>53</v>
      </c>
      <c r="AE45" s="73"/>
    </row>
    <row r="46" spans="2:32">
      <c r="AD46" s="55" t="s">
        <v>63</v>
      </c>
      <c r="AE46" s="73"/>
    </row>
    <row r="47" spans="2:32">
      <c r="AD47" s="55" t="s">
        <v>54</v>
      </c>
      <c r="AE47" s="73"/>
    </row>
    <row r="48" spans="2:32">
      <c r="AD48" s="55" t="s">
        <v>55</v>
      </c>
      <c r="AE48" s="73"/>
    </row>
    <row r="49" spans="30:31">
      <c r="AD49" s="55" t="s">
        <v>56</v>
      </c>
      <c r="AE49" s="73"/>
    </row>
    <row r="50" spans="30:31">
      <c r="AD50" s="55" t="s">
        <v>57</v>
      </c>
      <c r="AE50" s="73"/>
    </row>
    <row r="51" spans="30:31">
      <c r="AD51" s="55" t="s">
        <v>58</v>
      </c>
      <c r="AE51" s="73"/>
    </row>
    <row r="52" spans="30:31">
      <c r="AD52" s="55" t="s">
        <v>59</v>
      </c>
      <c r="AE52" s="73"/>
    </row>
    <row r="53" spans="30:31">
      <c r="AD53" s="55" t="s">
        <v>60</v>
      </c>
      <c r="AE53" s="55"/>
    </row>
    <row r="54" spans="30:31">
      <c r="AD54" s="55" t="s">
        <v>29</v>
      </c>
      <c r="AE54" s="55"/>
    </row>
    <row r="55" spans="30:31">
      <c r="AD55" s="55"/>
    </row>
  </sheetData>
  <mergeCells count="169">
    <mergeCell ref="AC1:AE1"/>
    <mergeCell ref="U2:Z2"/>
    <mergeCell ref="AC2:AE2"/>
    <mergeCell ref="C3:D3"/>
    <mergeCell ref="E3:M3"/>
    <mergeCell ref="N3:O3"/>
    <mergeCell ref="P3:S3"/>
    <mergeCell ref="T3:Z3"/>
    <mergeCell ref="J8:K8"/>
    <mergeCell ref="L8:M8"/>
    <mergeCell ref="N8:O8"/>
    <mergeCell ref="P8:R8"/>
    <mergeCell ref="S8:T8"/>
    <mergeCell ref="U8:V8"/>
    <mergeCell ref="W8:X8"/>
    <mergeCell ref="Y8:Z8"/>
    <mergeCell ref="B1:Z1"/>
    <mergeCell ref="C11:D11"/>
    <mergeCell ref="F11:G11"/>
    <mergeCell ref="H11:I11"/>
    <mergeCell ref="J11:K11"/>
    <mergeCell ref="L11:M11"/>
    <mergeCell ref="N11:O11"/>
    <mergeCell ref="P11:R11"/>
    <mergeCell ref="C4:D4"/>
    <mergeCell ref="E4:M4"/>
    <mergeCell ref="N4:O4"/>
    <mergeCell ref="P4:S4"/>
    <mergeCell ref="S9:T9"/>
    <mergeCell ref="S11:T11"/>
    <mergeCell ref="T4:Z4"/>
    <mergeCell ref="C7:D8"/>
    <mergeCell ref="E7:E8"/>
    <mergeCell ref="F7:I7"/>
    <mergeCell ref="J7:K7"/>
    <mergeCell ref="L7:O7"/>
    <mergeCell ref="P7:T7"/>
    <mergeCell ref="U7:X7"/>
    <mergeCell ref="Y7:Z7"/>
    <mergeCell ref="F8:G8"/>
    <mergeCell ref="H8:I8"/>
    <mergeCell ref="U9:V9"/>
    <mergeCell ref="W9:X9"/>
    <mergeCell ref="Y9:Z9"/>
    <mergeCell ref="C10:D10"/>
    <mergeCell ref="F10:G10"/>
    <mergeCell ref="H10:I10"/>
    <mergeCell ref="J10:K10"/>
    <mergeCell ref="L10:M10"/>
    <mergeCell ref="N10:O10"/>
    <mergeCell ref="C9:D9"/>
    <mergeCell ref="F9:G9"/>
    <mergeCell ref="H9:I9"/>
    <mergeCell ref="J9:K9"/>
    <mergeCell ref="L9:M9"/>
    <mergeCell ref="N9:O9"/>
    <mergeCell ref="P9:R9"/>
    <mergeCell ref="U11:V11"/>
    <mergeCell ref="W11:X11"/>
    <mergeCell ref="Y11:Z11"/>
    <mergeCell ref="P10:R10"/>
    <mergeCell ref="S10:T10"/>
    <mergeCell ref="U10:V10"/>
    <mergeCell ref="W10:X10"/>
    <mergeCell ref="Y10:Z10"/>
    <mergeCell ref="C18:D18"/>
    <mergeCell ref="F18:G18"/>
    <mergeCell ref="H18:I18"/>
    <mergeCell ref="J18:L18"/>
    <mergeCell ref="M18:N18"/>
    <mergeCell ref="O18:P18"/>
    <mergeCell ref="C12:T12"/>
    <mergeCell ref="U12:Z12"/>
    <mergeCell ref="C17:D17"/>
    <mergeCell ref="F17:G17"/>
    <mergeCell ref="H17:I17"/>
    <mergeCell ref="J17:L17"/>
    <mergeCell ref="M17:N17"/>
    <mergeCell ref="O17:P17"/>
    <mergeCell ref="Q17:T17"/>
    <mergeCell ref="V17:Z23"/>
    <mergeCell ref="C20:D20"/>
    <mergeCell ref="F20:G20"/>
    <mergeCell ref="H20:I20"/>
    <mergeCell ref="J20:L20"/>
    <mergeCell ref="M20:N20"/>
    <mergeCell ref="O20:P20"/>
    <mergeCell ref="C19:D19"/>
    <mergeCell ref="F19:G19"/>
    <mergeCell ref="H19:I19"/>
    <mergeCell ref="J19:L19"/>
    <mergeCell ref="M19:N19"/>
    <mergeCell ref="O19:P19"/>
    <mergeCell ref="C22:D22"/>
    <mergeCell ref="F22:G22"/>
    <mergeCell ref="H22:I22"/>
    <mergeCell ref="J22:L22"/>
    <mergeCell ref="M22:N22"/>
    <mergeCell ref="O22:P22"/>
    <mergeCell ref="C21:D21"/>
    <mergeCell ref="F21:G21"/>
    <mergeCell ref="H21:I21"/>
    <mergeCell ref="J21:L21"/>
    <mergeCell ref="M21:N21"/>
    <mergeCell ref="O21:P21"/>
    <mergeCell ref="C23:L23"/>
    <mergeCell ref="M23:P23"/>
    <mergeCell ref="Q23:R23"/>
    <mergeCell ref="S23:T23"/>
    <mergeCell ref="C26:D26"/>
    <mergeCell ref="F26:G26"/>
    <mergeCell ref="H26:I26"/>
    <mergeCell ref="J26:L26"/>
    <mergeCell ref="M26:N26"/>
    <mergeCell ref="O26:P26"/>
    <mergeCell ref="R26:Z32"/>
    <mergeCell ref="C27:D27"/>
    <mergeCell ref="F27:G27"/>
    <mergeCell ref="H27:I27"/>
    <mergeCell ref="J27:L27"/>
    <mergeCell ref="M27:N27"/>
    <mergeCell ref="O27:P27"/>
    <mergeCell ref="C28:D28"/>
    <mergeCell ref="F28:G28"/>
    <mergeCell ref="H28:I28"/>
    <mergeCell ref="C30:D30"/>
    <mergeCell ref="F30:G30"/>
    <mergeCell ref="H30:I30"/>
    <mergeCell ref="J30:L30"/>
    <mergeCell ref="M30:N30"/>
    <mergeCell ref="O30:P30"/>
    <mergeCell ref="J28:L28"/>
    <mergeCell ref="M28:N28"/>
    <mergeCell ref="O28:P28"/>
    <mergeCell ref="C29:D29"/>
    <mergeCell ref="F29:G29"/>
    <mergeCell ref="H29:I29"/>
    <mergeCell ref="J29:L29"/>
    <mergeCell ref="M29:N29"/>
    <mergeCell ref="O29:P29"/>
    <mergeCell ref="C32:L32"/>
    <mergeCell ref="M32:P32"/>
    <mergeCell ref="C36:D36"/>
    <mergeCell ref="F36:G36"/>
    <mergeCell ref="H36:I36"/>
    <mergeCell ref="J36:K36"/>
    <mergeCell ref="C31:D31"/>
    <mergeCell ref="F31:G31"/>
    <mergeCell ref="H31:I31"/>
    <mergeCell ref="J31:L31"/>
    <mergeCell ref="M31:N31"/>
    <mergeCell ref="O31:P31"/>
    <mergeCell ref="V45:Y45"/>
    <mergeCell ref="C39:D39"/>
    <mergeCell ref="F39:G39"/>
    <mergeCell ref="H39:I39"/>
    <mergeCell ref="J39:K39"/>
    <mergeCell ref="V40:V44"/>
    <mergeCell ref="W40:Y44"/>
    <mergeCell ref="C37:D37"/>
    <mergeCell ref="F37:G37"/>
    <mergeCell ref="H37:I37"/>
    <mergeCell ref="J37:K37"/>
    <mergeCell ref="R37:T38"/>
    <mergeCell ref="U37:Y38"/>
    <mergeCell ref="C38:D38"/>
    <mergeCell ref="F38:G38"/>
    <mergeCell ref="H38:I38"/>
    <mergeCell ref="J38:K38"/>
  </mergeCells>
  <phoneticPr fontId="2"/>
  <dataValidations count="4">
    <dataValidation type="list" allowBlank="1" showInputMessage="1" showErrorMessage="1" sqref="W40:Y44">
      <formula1>$AE$43:$AE$44</formula1>
    </dataValidation>
    <dataValidation type="list" allowBlank="1" showInputMessage="1" showErrorMessage="1" sqref="J18:L22">
      <formula1>$AD$43:$AD$55</formula1>
    </dataValidation>
    <dataValidation type="list" allowBlank="1" showInputMessage="1" showErrorMessage="1" sqref="AB1">
      <formula1>"予約,変更,取消,料金"</formula1>
    </dataValidation>
    <dataValidation type="list" allowBlank="1" showInputMessage="1" showErrorMessage="1" sqref="P9:Q11">
      <formula1>"カレーライス,ちらし,五目ご飯,炒飯"</formula1>
    </dataValidation>
  </dataValidations>
  <hyperlinks>
    <hyperlink ref="T4" r:id="rId1"/>
  </hyperlinks>
  <pageMargins left="0" right="0" top="0.6692913385826772" bottom="0.23622047244094491" header="0.31496062992125984" footer="0.2362204724409449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メニュー</vt:lpstr>
      <vt:lpstr>入力フォーム（一般）</vt:lpstr>
      <vt:lpstr>記入例（新）</vt:lpstr>
      <vt:lpstr>'記入例（新）'!Print_Area</vt:lpstr>
      <vt:lpstr>'入力フォーム（一般）'!Print_Area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2018-03-28T07:38:16Z</cp:lastPrinted>
  <dcterms:created xsi:type="dcterms:W3CDTF">2012-05-26T08:35:33Z</dcterms:created>
  <dcterms:modified xsi:type="dcterms:W3CDTF">2018-03-31T07:18:12Z</dcterms:modified>
</cp:coreProperties>
</file>