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spofure405\Desktop\"/>
    </mc:Choice>
  </mc:AlternateContent>
  <xr:revisionPtr revIDLastSave="0" documentId="8_{995DA1B6-5FDB-4A05-B0E7-28E41B889D2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入力フォーム" sheetId="1" r:id="rId1"/>
    <sheet name="メニュー" sheetId="3" r:id="rId2"/>
    <sheet name="記入例（新）" sheetId="2" r:id="rId3"/>
  </sheets>
  <definedNames>
    <definedName name="_xlnm.Print_Area" localSheetId="2">'記入例（新）'!$B$1:$Z$45</definedName>
    <definedName name="_xlnm.Print_Area" localSheetId="0">入力フォーム!$B$1:$Z$45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" l="1"/>
  <c r="M21" i="2"/>
  <c r="M20" i="2"/>
  <c r="M19" i="2"/>
  <c r="M18" i="2"/>
  <c r="O18" i="2" s="1"/>
  <c r="O19" i="2"/>
  <c r="O20" i="2"/>
  <c r="O21" i="2"/>
  <c r="O22" i="2"/>
  <c r="M22" i="1"/>
  <c r="M21" i="1"/>
  <c r="M20" i="1"/>
  <c r="M19" i="1"/>
  <c r="M18" i="1"/>
  <c r="U2" i="1" l="1"/>
  <c r="E39" i="2" l="1"/>
  <c r="E38" i="2"/>
  <c r="R37" i="2"/>
  <c r="E37" i="2"/>
  <c r="O31" i="2"/>
  <c r="M31" i="2"/>
  <c r="J31" i="2"/>
  <c r="E31" i="2"/>
  <c r="O30" i="2"/>
  <c r="M30" i="2"/>
  <c r="J30" i="2"/>
  <c r="E30" i="2"/>
  <c r="O29" i="2"/>
  <c r="M29" i="2"/>
  <c r="J29" i="2"/>
  <c r="E29" i="2"/>
  <c r="O28" i="2"/>
  <c r="M28" i="2"/>
  <c r="J28" i="2"/>
  <c r="E28" i="2"/>
  <c r="M27" i="2"/>
  <c r="O27" i="2" s="1"/>
  <c r="M32" i="2" s="1"/>
  <c r="J27" i="2"/>
  <c r="E27" i="2"/>
  <c r="S23" i="2"/>
  <c r="E22" i="2"/>
  <c r="E21" i="2"/>
  <c r="E20" i="2"/>
  <c r="E19" i="2"/>
  <c r="E18" i="2"/>
  <c r="S11" i="2"/>
  <c r="J11" i="2"/>
  <c r="E11" i="2"/>
  <c r="Y10" i="2"/>
  <c r="S10" i="2"/>
  <c r="J10" i="2"/>
  <c r="E10" i="2"/>
  <c r="Y9" i="2"/>
  <c r="S9" i="2"/>
  <c r="E9" i="2"/>
  <c r="AB2" i="2"/>
  <c r="U2" i="2"/>
  <c r="B1" i="2"/>
  <c r="U12" i="2" l="1"/>
  <c r="M23" i="2"/>
  <c r="U37" i="2" l="1"/>
  <c r="J27" i="1" l="1"/>
  <c r="E39" i="1"/>
  <c r="E38" i="1"/>
  <c r="R37" i="1"/>
  <c r="E37" i="1"/>
  <c r="O31" i="1"/>
  <c r="M31" i="1"/>
  <c r="J31" i="1"/>
  <c r="E31" i="1"/>
  <c r="O30" i="1"/>
  <c r="M30" i="1"/>
  <c r="J30" i="1"/>
  <c r="E30" i="1"/>
  <c r="O29" i="1"/>
  <c r="M29" i="1"/>
  <c r="J29" i="1"/>
  <c r="E29" i="1"/>
  <c r="M28" i="1"/>
  <c r="O28" i="1" s="1"/>
  <c r="J28" i="1"/>
  <c r="E28" i="1"/>
  <c r="M27" i="1"/>
  <c r="O27" i="1" s="1"/>
  <c r="E27" i="1"/>
  <c r="S23" i="1"/>
  <c r="O22" i="1"/>
  <c r="E22" i="1"/>
  <c r="O21" i="1"/>
  <c r="E21" i="1"/>
  <c r="O20" i="1"/>
  <c r="E20" i="1"/>
  <c r="O19" i="1"/>
  <c r="E19" i="1"/>
  <c r="O18" i="1"/>
  <c r="E18" i="1"/>
  <c r="S11" i="1"/>
  <c r="J11" i="1"/>
  <c r="E11" i="1"/>
  <c r="Y10" i="1"/>
  <c r="S10" i="1"/>
  <c r="J10" i="1"/>
  <c r="E10" i="1"/>
  <c r="Y9" i="1"/>
  <c r="S9" i="1"/>
  <c r="E9" i="1"/>
  <c r="AB2" i="1"/>
  <c r="B1" i="1"/>
  <c r="U12" i="1" l="1"/>
  <c r="M32" i="1"/>
  <c r="M23" i="1"/>
  <c r="U37" i="1" l="1"/>
</calcChain>
</file>

<file path=xl/sharedStrings.xml><?xml version="1.0" encoding="utf-8"?>
<sst xmlns="http://schemas.openxmlformats.org/spreadsheetml/2006/main" count="319" uniqueCount="193">
  <si>
    <t>予約</t>
  </si>
  <si>
    <t>メニュー</t>
    <phoneticPr fontId="3"/>
  </si>
  <si>
    <t>団 体 名</t>
    <rPh sb="0" eb="1">
      <t>ダン</t>
    </rPh>
    <rPh sb="2" eb="3">
      <t>タイ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</si>
  <si>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</si>
  <si>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メールアドレス：</t>
    <phoneticPr fontId="3"/>
  </si>
  <si>
    <t>№</t>
    <phoneticPr fontId="3"/>
  </si>
  <si>
    <t>品名等</t>
    <rPh sb="0" eb="2">
      <t>ヒンメイ</t>
    </rPh>
    <rPh sb="2" eb="3">
      <t>トウ</t>
    </rPh>
    <phoneticPr fontId="3"/>
  </si>
  <si>
    <t>金　　　額</t>
    <rPh sb="0" eb="1">
      <t>キン</t>
    </rPh>
    <rPh sb="4" eb="5">
      <t>ガク</t>
    </rPh>
    <phoneticPr fontId="3"/>
  </si>
  <si>
    <t>担当者名</t>
    <rPh sb="0" eb="3">
      <t>タントウシャ</t>
    </rPh>
    <rPh sb="3" eb="4">
      <t>メイ</t>
    </rPh>
    <phoneticPr fontId="3"/>
  </si>
  <si>
    <t>FAX番号</t>
    <rPh sb="3" eb="5">
      <t>バンゴウ</t>
    </rPh>
    <phoneticPr fontId="3"/>
  </si>
  <si>
    <t>◆　食事（食堂）</t>
    <rPh sb="2" eb="4">
      <t>ショクジ</t>
    </rPh>
    <rPh sb="5" eb="7">
      <t>ショクドウ</t>
    </rPh>
    <phoneticPr fontId="3"/>
  </si>
  <si>
    <t>調理代</t>
    <rPh sb="0" eb="2">
      <t>チョウリ</t>
    </rPh>
    <rPh sb="2" eb="3">
      <t>ダイ</t>
    </rPh>
    <phoneticPr fontId="3"/>
  </si>
  <si>
    <t>日にち</t>
    <rPh sb="0" eb="1">
      <t>ヒ</t>
    </rPh>
    <phoneticPr fontId="3"/>
  </si>
  <si>
    <t>曜日</t>
    <rPh sb="0" eb="2">
      <t>ヨウビ</t>
    </rPh>
    <phoneticPr fontId="3"/>
  </si>
  <si>
    <t>朝　　食　　</t>
    <rPh sb="0" eb="1">
      <t>アサ</t>
    </rPh>
    <rPh sb="3" eb="4">
      <t>ショク</t>
    </rPh>
    <phoneticPr fontId="3"/>
  </si>
  <si>
    <t>昼　　食　</t>
    <rPh sb="0" eb="1">
      <t>ヒル</t>
    </rPh>
    <rPh sb="3" eb="4">
      <t>ショク</t>
    </rPh>
    <phoneticPr fontId="3"/>
  </si>
  <si>
    <t>夕　　食　　</t>
    <rPh sb="0" eb="1">
      <t>ユウ</t>
    </rPh>
    <rPh sb="3" eb="4">
      <t>ショク</t>
    </rPh>
    <phoneticPr fontId="3"/>
  </si>
  <si>
    <t>アンパン</t>
    <phoneticPr fontId="3"/>
  </si>
  <si>
    <t>時　間</t>
    <rPh sb="0" eb="1">
      <t>トキ</t>
    </rPh>
    <rPh sb="2" eb="3">
      <t>カン</t>
    </rPh>
    <phoneticPr fontId="3"/>
  </si>
  <si>
    <t>食　数</t>
    <rPh sb="0" eb="1">
      <t>ショク</t>
    </rPh>
    <rPh sb="2" eb="3">
      <t>スウ</t>
    </rPh>
    <phoneticPr fontId="3"/>
  </si>
  <si>
    <t>金　額</t>
    <rPh sb="0" eb="1">
      <t>キン</t>
    </rPh>
    <rPh sb="2" eb="3">
      <t>ガク</t>
    </rPh>
    <phoneticPr fontId="3"/>
  </si>
  <si>
    <t>メニュ－</t>
    <phoneticPr fontId="3"/>
  </si>
  <si>
    <t>クリームパン</t>
    <phoneticPr fontId="3"/>
  </si>
  <si>
    <t>ジャムパン</t>
    <phoneticPr fontId="3"/>
  </si>
  <si>
    <t>ダブルメロン</t>
    <phoneticPr fontId="3"/>
  </si>
  <si>
    <t>小倉ネオ</t>
    <rPh sb="0" eb="2">
      <t>オグラ</t>
    </rPh>
    <phoneticPr fontId="3"/>
  </si>
  <si>
    <t>小　計</t>
    <rPh sb="0" eb="1">
      <t>ショウ</t>
    </rPh>
    <rPh sb="2" eb="3">
      <t>ケイ</t>
    </rPh>
    <phoneticPr fontId="3"/>
  </si>
  <si>
    <t>メロンパン</t>
    <phoneticPr fontId="3"/>
  </si>
  <si>
    <t>※朝食時間は、7：00～9：00（11月～3月7：30～9：00）、昼食時間は、11：00～13：00、夕食時間は、17：00～19：00となります。</t>
    <rPh sb="1" eb="3">
      <t>チョウショク</t>
    </rPh>
    <rPh sb="3" eb="5">
      <t>ジカン</t>
    </rPh>
    <rPh sb="19" eb="20">
      <t>ツキ</t>
    </rPh>
    <rPh sb="22" eb="23">
      <t>ツキ</t>
    </rPh>
    <rPh sb="34" eb="36">
      <t>チュウショク</t>
    </rPh>
    <rPh sb="36" eb="38">
      <t>ジカン</t>
    </rPh>
    <rPh sb="52" eb="54">
      <t>ユウショク</t>
    </rPh>
    <rPh sb="54" eb="56">
      <t>ジカン</t>
    </rPh>
    <phoneticPr fontId="3"/>
  </si>
  <si>
    <t>アップルジュース</t>
    <phoneticPr fontId="15"/>
  </si>
  <si>
    <r>
      <t>※朝食、夕食は、</t>
    </r>
    <r>
      <rPr>
        <b/>
        <sz val="10"/>
        <color theme="1"/>
        <rFont val="ＭＳ Ｐゴシック"/>
        <family val="3"/>
        <charset val="128"/>
      </rPr>
      <t>30名以上</t>
    </r>
    <r>
      <rPr>
        <sz val="10"/>
        <color theme="1"/>
        <rFont val="ＭＳ Ｐゴシック"/>
        <family val="3"/>
        <charset val="128"/>
      </rPr>
      <t>の場合</t>
    </r>
    <r>
      <rPr>
        <b/>
        <sz val="10"/>
        <color theme="1"/>
        <rFont val="ＭＳ Ｐゴシック"/>
        <family val="3"/>
        <charset val="128"/>
      </rPr>
      <t>ビュッフェ形式</t>
    </r>
    <r>
      <rPr>
        <sz val="10"/>
        <color theme="1"/>
        <rFont val="ＭＳ Ｐゴシック"/>
        <family val="3"/>
        <charset val="128"/>
      </rPr>
      <t>となり、</t>
    </r>
    <r>
      <rPr>
        <b/>
        <sz val="10"/>
        <color theme="1"/>
        <rFont val="ＭＳ Ｐゴシック"/>
        <family val="3"/>
        <charset val="128"/>
      </rPr>
      <t>30名未満</t>
    </r>
    <r>
      <rPr>
        <sz val="10"/>
        <color theme="1"/>
        <rFont val="ＭＳ Ｐゴシック"/>
        <family val="3"/>
        <charset val="128"/>
      </rPr>
      <t>の場合</t>
    </r>
    <r>
      <rPr>
        <b/>
        <sz val="10"/>
        <color theme="1"/>
        <rFont val="ＭＳ Ｐゴシック"/>
        <family val="3"/>
        <charset val="128"/>
      </rPr>
      <t>皿盛り</t>
    </r>
    <r>
      <rPr>
        <sz val="10"/>
        <color theme="1"/>
        <rFont val="ＭＳ Ｐゴシック"/>
        <family val="3"/>
        <charset val="128"/>
      </rPr>
      <t>提供になります。</t>
    </r>
    <rPh sb="1" eb="3">
      <t>チョウショク</t>
    </rPh>
    <rPh sb="4" eb="6">
      <t>ユウショク</t>
    </rPh>
    <rPh sb="10" eb="11">
      <t>メイ</t>
    </rPh>
    <rPh sb="11" eb="13">
      <t>イジョウ</t>
    </rPh>
    <rPh sb="14" eb="16">
      <t>バアイ</t>
    </rPh>
    <rPh sb="21" eb="23">
      <t>ケイシキ</t>
    </rPh>
    <rPh sb="29" eb="30">
      <t>メイ</t>
    </rPh>
    <rPh sb="30" eb="32">
      <t>ミマン</t>
    </rPh>
    <rPh sb="33" eb="35">
      <t>バアイ</t>
    </rPh>
    <rPh sb="35" eb="36">
      <t>サラ</t>
    </rPh>
    <rPh sb="36" eb="37">
      <t>モ</t>
    </rPh>
    <rPh sb="38" eb="40">
      <t>テイキョウ</t>
    </rPh>
    <phoneticPr fontId="3"/>
  </si>
  <si>
    <t>オレンジジュース</t>
  </si>
  <si>
    <t>グレープジュース</t>
    <phoneticPr fontId="15"/>
  </si>
  <si>
    <t>◆　炊事材料</t>
    <rPh sb="2" eb="4">
      <t>スイジ</t>
    </rPh>
    <rPh sb="4" eb="6">
      <t>ザイリョウ</t>
    </rPh>
    <phoneticPr fontId="3"/>
  </si>
  <si>
    <t>連絡事項</t>
    <rPh sb="0" eb="2">
      <t>レンラク</t>
    </rPh>
    <rPh sb="2" eb="4">
      <t>ジコウ</t>
    </rPh>
    <phoneticPr fontId="3"/>
  </si>
  <si>
    <t>フルーツミックスジュース</t>
    <phoneticPr fontId="15"/>
  </si>
  <si>
    <t>メニュ－</t>
    <phoneticPr fontId="3"/>
  </si>
  <si>
    <t>単　価</t>
    <rPh sb="0" eb="1">
      <t>タン</t>
    </rPh>
    <rPh sb="2" eb="3">
      <t>アタイ</t>
    </rPh>
    <phoneticPr fontId="3"/>
  </si>
  <si>
    <t>班　編　成　</t>
    <rPh sb="0" eb="1">
      <t>ハン</t>
    </rPh>
    <rPh sb="2" eb="3">
      <t>ヘン</t>
    </rPh>
    <rPh sb="4" eb="5">
      <t>シゲル</t>
    </rPh>
    <phoneticPr fontId="3"/>
  </si>
  <si>
    <t>アクエリアス　ﾊﾟｳﾁﾊﾟｯｸ</t>
    <phoneticPr fontId="3"/>
  </si>
  <si>
    <t>人班</t>
    <rPh sb="0" eb="1">
      <t>ヒト</t>
    </rPh>
    <rPh sb="1" eb="2">
      <t>ハン</t>
    </rPh>
    <phoneticPr fontId="3"/>
  </si>
  <si>
    <t>班</t>
    <rPh sb="0" eb="1">
      <t>ハン</t>
    </rPh>
    <phoneticPr fontId="3"/>
  </si>
  <si>
    <t>アクエリアス　ﾍﾟｯﾄﾎﾞﾄﾙ</t>
    <phoneticPr fontId="3"/>
  </si>
  <si>
    <t>お茶　ﾍﾟｯﾄﾎﾞﾄﾙ</t>
    <rPh sb="1" eb="2">
      <t>チャ</t>
    </rPh>
    <phoneticPr fontId="3"/>
  </si>
  <si>
    <t>乳酸菌飲料</t>
    <phoneticPr fontId="3"/>
  </si>
  <si>
    <t>ゼリー(60g)</t>
    <phoneticPr fontId="3"/>
  </si>
  <si>
    <t>ゼリー（160g）</t>
    <phoneticPr fontId="3"/>
  </si>
  <si>
    <t>食数確認</t>
    <rPh sb="0" eb="1">
      <t>ショク</t>
    </rPh>
    <rPh sb="1" eb="2">
      <t>スウ</t>
    </rPh>
    <rPh sb="2" eb="4">
      <t>カクニン</t>
    </rPh>
    <phoneticPr fontId="3"/>
  </si>
  <si>
    <t>ヨーグルト</t>
    <phoneticPr fontId="3"/>
  </si>
  <si>
    <t>アイスクリーム</t>
    <phoneticPr fontId="3"/>
  </si>
  <si>
    <t>◆　おにぎり、ジュース等</t>
    <rPh sb="11" eb="12">
      <t>トウ</t>
    </rPh>
    <phoneticPr fontId="3"/>
  </si>
  <si>
    <t>バナナ（1本）</t>
    <rPh sb="5" eb="6">
      <t>ホン</t>
    </rPh>
    <phoneticPr fontId="3"/>
  </si>
  <si>
    <t>№</t>
    <phoneticPr fontId="3"/>
  </si>
  <si>
    <t>西瓜（1カット）</t>
    <rPh sb="0" eb="2">
      <t>スイカ</t>
    </rPh>
    <phoneticPr fontId="3"/>
  </si>
  <si>
    <t>西瓜（1玉）7・8月</t>
    <rPh sb="0" eb="2">
      <t>スイカ</t>
    </rPh>
    <rPh sb="4" eb="5">
      <t>タマ</t>
    </rPh>
    <rPh sb="9" eb="10">
      <t>ツキ</t>
    </rPh>
    <phoneticPr fontId="3"/>
  </si>
  <si>
    <t>西瓜（1玉）6月</t>
    <rPh sb="0" eb="2">
      <t>スイカ</t>
    </rPh>
    <rPh sb="4" eb="5">
      <t>タマ</t>
    </rPh>
    <rPh sb="7" eb="8">
      <t>ツキ</t>
    </rPh>
    <phoneticPr fontId="3"/>
  </si>
  <si>
    <t>魚肉ソーセージ</t>
    <rPh sb="0" eb="2">
      <t>ギョニク</t>
    </rPh>
    <phoneticPr fontId="3"/>
  </si>
  <si>
    <t>※引渡時間は、8：30～19：00となります。</t>
    <rPh sb="1" eb="3">
      <t>ヒキワタシ</t>
    </rPh>
    <rPh sb="3" eb="5">
      <t>ジカン</t>
    </rPh>
    <phoneticPr fontId="3"/>
  </si>
  <si>
    <t>◆　お茶（水筒等補給用）</t>
    <rPh sb="3" eb="4">
      <t>チャ</t>
    </rPh>
    <rPh sb="5" eb="7">
      <t>スイトウ</t>
    </rPh>
    <rPh sb="7" eb="8">
      <t>トウ</t>
    </rPh>
    <rPh sb="8" eb="10">
      <t>ホキュウ</t>
    </rPh>
    <rPh sb="10" eb="11">
      <t>ヨウ</t>
    </rPh>
    <phoneticPr fontId="3"/>
  </si>
  <si>
    <t>受付者</t>
    <rPh sb="0" eb="2">
      <t>ウケツケ</t>
    </rPh>
    <rPh sb="2" eb="3">
      <t>シャ</t>
    </rPh>
    <phoneticPr fontId="3"/>
  </si>
  <si>
    <t>カレーライス</t>
    <phoneticPr fontId="3"/>
  </si>
  <si>
    <t>豚肉すきやき風、お米</t>
    <rPh sb="0" eb="2">
      <t>ブタニク</t>
    </rPh>
    <rPh sb="6" eb="7">
      <t>フウ</t>
    </rPh>
    <rPh sb="9" eb="10">
      <t>コメ</t>
    </rPh>
    <phoneticPr fontId="3"/>
  </si>
  <si>
    <t>その他</t>
    <rPh sb="2" eb="3">
      <t>タ</t>
    </rPh>
    <phoneticPr fontId="3"/>
  </si>
  <si>
    <t>豚汁、お米</t>
    <rPh sb="0" eb="1">
      <t>ブタ</t>
    </rPh>
    <rPh sb="1" eb="2">
      <t>ジル</t>
    </rPh>
    <rPh sb="4" eb="5">
      <t>コメ</t>
    </rPh>
    <phoneticPr fontId="3"/>
  </si>
  <si>
    <t>ホットドッグ（1本）</t>
    <rPh sb="8" eb="9">
      <t>ホン</t>
    </rPh>
    <phoneticPr fontId="3"/>
  </si>
  <si>
    <t>ソーセージ（１本）</t>
    <phoneticPr fontId="3"/>
  </si>
  <si>
    <t>カレーライス（１．５人）</t>
    <rPh sb="10" eb="11">
      <t>ニン</t>
    </rPh>
    <phoneticPr fontId="3"/>
  </si>
  <si>
    <t>お米のみ</t>
    <rPh sb="1" eb="2">
      <t>コメ</t>
    </rPh>
    <phoneticPr fontId="3"/>
  </si>
  <si>
    <t>カレー材料のみ</t>
    <rPh sb="3" eb="5">
      <t>ザイリョウ</t>
    </rPh>
    <phoneticPr fontId="3"/>
  </si>
  <si>
    <t>豚肉すき焼き風材料のみ</t>
    <rPh sb="0" eb="2">
      <t>ブタニク</t>
    </rPh>
    <rPh sb="4" eb="5">
      <t>ヤ</t>
    </rPh>
    <rPh sb="6" eb="7">
      <t>フウ</t>
    </rPh>
    <rPh sb="7" eb="9">
      <t>ザイリョウ</t>
    </rPh>
    <phoneticPr fontId="3"/>
  </si>
  <si>
    <t>豚汁のみ</t>
    <rPh sb="0" eb="1">
      <t>トン</t>
    </rPh>
    <rPh sb="1" eb="2">
      <t>ジル</t>
    </rPh>
    <phoneticPr fontId="3"/>
  </si>
  <si>
    <t>雑煮の汁</t>
    <rPh sb="0" eb="2">
      <t>ゾウニ</t>
    </rPh>
    <rPh sb="3" eb="4">
      <t>シル</t>
    </rPh>
    <phoneticPr fontId="3"/>
  </si>
  <si>
    <t>リンゴ（1個）</t>
    <rPh sb="5" eb="6">
      <t>コ</t>
    </rPh>
    <phoneticPr fontId="3"/>
  </si>
  <si>
    <t>おにぎり（梅）</t>
    <rPh sb="5" eb="6">
      <t>ウメ</t>
    </rPh>
    <phoneticPr fontId="3"/>
  </si>
  <si>
    <t>おにぎり（こんぶ）</t>
    <phoneticPr fontId="3"/>
  </si>
  <si>
    <t>おにぎり（おかか）</t>
    <phoneticPr fontId="3"/>
  </si>
  <si>
    <t>おにぎり（ツナマヨ）</t>
    <phoneticPr fontId="3"/>
  </si>
  <si>
    <t>おにぎり（鮭）</t>
    <rPh sb="5" eb="6">
      <t>サケ</t>
    </rPh>
    <phoneticPr fontId="3"/>
  </si>
  <si>
    <t>※選択できる昼食：カレーライス、ちらし、五目ご飯、炒飯</t>
    <rPh sb="1" eb="3">
      <t>センタク</t>
    </rPh>
    <rPh sb="6" eb="8">
      <t>チュウショク</t>
    </rPh>
    <rPh sb="20" eb="22">
      <t>ゴモク</t>
    </rPh>
    <rPh sb="23" eb="24">
      <t>ハン</t>
    </rPh>
    <rPh sb="25" eb="27">
      <t>チャーハン</t>
    </rPh>
    <phoneticPr fontId="3"/>
  </si>
  <si>
    <t>おにぎり（しぐれ）</t>
    <phoneticPr fontId="3"/>
  </si>
  <si>
    <t>メニュー</t>
    <phoneticPr fontId="3"/>
  </si>
  <si>
    <t>ペンギン倶楽部</t>
    <rPh sb="4" eb="7">
      <t>クラブ</t>
    </rPh>
    <phoneticPr fontId="3"/>
  </si>
  <si>
    <t>080-2323-9876</t>
    <phoneticPr fontId="3"/>
  </si>
  <si>
    <t>メールアドレス：</t>
    <phoneticPr fontId="3"/>
  </si>
  <si>
    <t>№</t>
    <phoneticPr fontId="3"/>
  </si>
  <si>
    <t>早川</t>
    <rPh sb="0" eb="2">
      <t>ハヤカワ</t>
    </rPh>
    <phoneticPr fontId="3"/>
  </si>
  <si>
    <t>penpen@club.co.jp</t>
    <phoneticPr fontId="3"/>
  </si>
  <si>
    <t>アンパン</t>
    <phoneticPr fontId="3"/>
  </si>
  <si>
    <t>メニュ－</t>
    <phoneticPr fontId="3"/>
  </si>
  <si>
    <t>クリームパン</t>
    <phoneticPr fontId="3"/>
  </si>
  <si>
    <t>炒飯</t>
  </si>
  <si>
    <t>ジャムパン</t>
    <phoneticPr fontId="3"/>
  </si>
  <si>
    <t>ダブルメロン</t>
    <phoneticPr fontId="3"/>
  </si>
  <si>
    <t>メロンパン</t>
    <phoneticPr fontId="3"/>
  </si>
  <si>
    <t>アップルジュース</t>
    <phoneticPr fontId="15"/>
  </si>
  <si>
    <t>グレープジュース</t>
    <phoneticPr fontId="15"/>
  </si>
  <si>
    <t>フルーツミックスジュース</t>
    <phoneticPr fontId="15"/>
  </si>
  <si>
    <t>アクエリアス　ﾊﾟｳﾁﾊﾟｯｸ</t>
    <phoneticPr fontId="3"/>
  </si>
  <si>
    <t>アクエリアス　ﾍﾟｯﾄﾎﾞﾄﾙ</t>
    <phoneticPr fontId="3"/>
  </si>
  <si>
    <t>乳酸菌飲料</t>
    <phoneticPr fontId="3"/>
  </si>
  <si>
    <t>ゼリー(60g)</t>
    <phoneticPr fontId="3"/>
  </si>
  <si>
    <t>ゼリー（160g）</t>
    <phoneticPr fontId="3"/>
  </si>
  <si>
    <t>ヨーグルト</t>
    <phoneticPr fontId="3"/>
  </si>
  <si>
    <t>アイスクリーム</t>
    <phoneticPr fontId="3"/>
  </si>
  <si>
    <t>№</t>
    <phoneticPr fontId="3"/>
  </si>
  <si>
    <t>サイトウ</t>
  </si>
  <si>
    <t>カレーライス</t>
    <phoneticPr fontId="3"/>
  </si>
  <si>
    <t>サイトウ</t>
    <phoneticPr fontId="15"/>
  </si>
  <si>
    <t>ソーセージ（１本）</t>
    <phoneticPr fontId="3"/>
  </si>
  <si>
    <t>食事等メニュー</t>
    <rPh sb="0" eb="3">
      <t>ショクジトウ</t>
    </rPh>
    <phoneticPr fontId="15"/>
  </si>
  <si>
    <t>◆　食事（食堂）</t>
    <rPh sb="2" eb="4">
      <t>ショクジ</t>
    </rPh>
    <rPh sb="5" eb="7">
      <t>ショクドウ</t>
    </rPh>
    <phoneticPr fontId="15"/>
  </si>
  <si>
    <t>朝　食</t>
    <rPh sb="0" eb="1">
      <t>アサ</t>
    </rPh>
    <rPh sb="2" eb="3">
      <t>ショク</t>
    </rPh>
    <phoneticPr fontId="15"/>
  </si>
  <si>
    <t>①ビュッフェ形式or皿盛り</t>
    <rPh sb="6" eb="8">
      <t>ケイシキ</t>
    </rPh>
    <rPh sb="10" eb="11">
      <t>サラ</t>
    </rPh>
    <rPh sb="11" eb="12">
      <t>モ</t>
    </rPh>
    <phoneticPr fontId="15"/>
  </si>
  <si>
    <t>ポークソーセージ、スクランブルエッグ、ボイルキャベツ、しそ昆布、千切りたくあん
ふりかけ、ご飯、味噌汁、バターロール、マーガリン、乳化飲料、フルーツ</t>
    <rPh sb="29" eb="31">
      <t>コンブ</t>
    </rPh>
    <rPh sb="32" eb="34">
      <t>センギ</t>
    </rPh>
    <rPh sb="46" eb="47">
      <t>ハン</t>
    </rPh>
    <rPh sb="48" eb="50">
      <t>ミソ</t>
    </rPh>
    <rPh sb="50" eb="51">
      <t>ジル</t>
    </rPh>
    <rPh sb="65" eb="67">
      <t>ニュウカ</t>
    </rPh>
    <rPh sb="67" eb="69">
      <t>インリョウ</t>
    </rPh>
    <phoneticPr fontId="15"/>
  </si>
  <si>
    <t>②ビュッフェ形式or皿盛り</t>
    <rPh sb="6" eb="8">
      <t>ケイシキ</t>
    </rPh>
    <rPh sb="10" eb="11">
      <t>サラ</t>
    </rPh>
    <rPh sb="11" eb="12">
      <t>モ</t>
    </rPh>
    <phoneticPr fontId="15"/>
  </si>
  <si>
    <t>チキンボール、厚焼き卵、野菜炒め、きんぴらごぼう、しそ昆布、千切りたくあん、
ふりかけ、ご飯、味噌汁、バターロール、マーガリン、ヨーグルト、フルーツ</t>
    <rPh sb="7" eb="9">
      <t>アツヤ</t>
    </rPh>
    <rPh sb="10" eb="11">
      <t>タマゴ</t>
    </rPh>
    <rPh sb="12" eb="14">
      <t>ヤサイ</t>
    </rPh>
    <rPh sb="14" eb="15">
      <t>イタ</t>
    </rPh>
    <rPh sb="27" eb="29">
      <t>コンブ</t>
    </rPh>
    <rPh sb="30" eb="32">
      <t>センギ</t>
    </rPh>
    <phoneticPr fontId="15"/>
  </si>
  <si>
    <t>昼　食</t>
    <rPh sb="0" eb="1">
      <t>ヒル</t>
    </rPh>
    <rPh sb="2" eb="3">
      <t>ショク</t>
    </rPh>
    <phoneticPr fontId="15"/>
  </si>
  <si>
    <t>カレーライス</t>
    <phoneticPr fontId="15"/>
  </si>
  <si>
    <t>カレー、ご飯、野菜コロッケ、バニラアイス、ミニサラダ、フルーツ</t>
    <rPh sb="5" eb="6">
      <t>ハン</t>
    </rPh>
    <rPh sb="7" eb="9">
      <t>ヤサイ</t>
    </rPh>
    <phoneticPr fontId="15"/>
  </si>
  <si>
    <t>五目ご飯</t>
    <rPh sb="0" eb="2">
      <t>ゴモク</t>
    </rPh>
    <rPh sb="3" eb="4">
      <t>ハン</t>
    </rPh>
    <phoneticPr fontId="15"/>
  </si>
  <si>
    <t>五目ご飯、豚汁、白身フライ、ミニサラダ、フルーツ</t>
    <rPh sb="0" eb="2">
      <t>ゴモク</t>
    </rPh>
    <rPh sb="3" eb="4">
      <t>ハン</t>
    </rPh>
    <rPh sb="5" eb="6">
      <t>トン</t>
    </rPh>
    <rPh sb="6" eb="7">
      <t>ジル</t>
    </rPh>
    <rPh sb="8" eb="10">
      <t>シロミ</t>
    </rPh>
    <phoneticPr fontId="15"/>
  </si>
  <si>
    <t>炒　　飯</t>
    <rPh sb="0" eb="1">
      <t>イル</t>
    </rPh>
    <rPh sb="3" eb="4">
      <t>ハン</t>
    </rPh>
    <phoneticPr fontId="15"/>
  </si>
  <si>
    <t>炒飯、クリームシチュー、北海扇フライ、ギョーザ、キャベツ、フルーツ</t>
    <rPh sb="0" eb="2">
      <t>チャーハン</t>
    </rPh>
    <rPh sb="12" eb="14">
      <t>ホッカイ</t>
    </rPh>
    <rPh sb="14" eb="15">
      <t>オウギ</t>
    </rPh>
    <phoneticPr fontId="15"/>
  </si>
  <si>
    <t>ちらしずし</t>
    <phoneticPr fontId="15"/>
  </si>
  <si>
    <t>ちらしずし、吸い物（ミニソーメン）、ミニカップゼリー、フルーツ</t>
    <rPh sb="6" eb="7">
      <t>ス</t>
    </rPh>
    <rPh sb="8" eb="9">
      <t>モノ</t>
    </rPh>
    <phoneticPr fontId="15"/>
  </si>
  <si>
    <t>夕　食</t>
    <rPh sb="0" eb="1">
      <t>ユウ</t>
    </rPh>
    <rPh sb="2" eb="3">
      <t>ショク</t>
    </rPh>
    <phoneticPr fontId="15"/>
  </si>
  <si>
    <t>③ビュッフェ形式or皿盛り</t>
    <rPh sb="6" eb="8">
      <t>ケイシキ</t>
    </rPh>
    <rPh sb="10" eb="11">
      <t>サラ</t>
    </rPh>
    <rPh sb="11" eb="12">
      <t>モ</t>
    </rPh>
    <phoneticPr fontId="15"/>
  </si>
  <si>
    <t>鶏肉の唐揚げ、カレーコロッケ、シューストリングポテト、野菜の煮物、
スパゲッティ、キャベツ、はりはり漬け、ご飯、玉子スープ、フルーツ</t>
    <rPh sb="27" eb="29">
      <t>ヤサイ</t>
    </rPh>
    <rPh sb="30" eb="32">
      <t>ニモノ</t>
    </rPh>
    <rPh sb="50" eb="51">
      <t>ツ</t>
    </rPh>
    <rPh sb="54" eb="55">
      <t>ハン</t>
    </rPh>
    <rPh sb="56" eb="58">
      <t>タマゴ</t>
    </rPh>
    <phoneticPr fontId="15"/>
  </si>
  <si>
    <t>④ビュッフェ形式or皿盛り</t>
    <rPh sb="6" eb="8">
      <t>ケイシキ</t>
    </rPh>
    <rPh sb="10" eb="11">
      <t>サラ</t>
    </rPh>
    <rPh sb="11" eb="12">
      <t>モ</t>
    </rPh>
    <phoneticPr fontId="15"/>
  </si>
  <si>
    <t>ロース豚カツ、ちくわの磯辺揚げ、焼きそば、ひじきの煮物、マカロニサラダ、
キャベツ、はりはり漬け、ご飯、わかめスープ、フルーツ</t>
    <rPh sb="3" eb="4">
      <t>トン</t>
    </rPh>
    <rPh sb="11" eb="13">
      <t>イソベ</t>
    </rPh>
    <rPh sb="13" eb="14">
      <t>ア</t>
    </rPh>
    <rPh sb="16" eb="17">
      <t>ヤ</t>
    </rPh>
    <rPh sb="25" eb="27">
      <t>ニモノ</t>
    </rPh>
    <rPh sb="46" eb="47">
      <t>ツ</t>
    </rPh>
    <rPh sb="50" eb="51">
      <t>ハン</t>
    </rPh>
    <phoneticPr fontId="15"/>
  </si>
  <si>
    <r>
      <t>※　</t>
    </r>
    <r>
      <rPr>
        <b/>
        <sz val="10.5"/>
        <color theme="1"/>
        <rFont val="ＭＳ Ｐゴシック"/>
        <family val="3"/>
        <charset val="128"/>
        <scheme val="minor"/>
      </rPr>
      <t>３歳以上は、有料となります。</t>
    </r>
    <rPh sb="3" eb="4">
      <t>サイ</t>
    </rPh>
    <rPh sb="4" eb="6">
      <t>イジョウ</t>
    </rPh>
    <rPh sb="8" eb="10">
      <t>ユウリョウ</t>
    </rPh>
    <phoneticPr fontId="34"/>
  </si>
  <si>
    <t>※　朝食は、①又は②、夕食は、③又は④のメニューとなります。１泊でのご利用の際は、</t>
    <phoneticPr fontId="15"/>
  </si>
  <si>
    <r>
      <t xml:space="preserve">   原則朝食は①、夕食は③となります。</t>
    </r>
    <r>
      <rPr>
        <b/>
        <sz val="10.5"/>
        <color indexed="8"/>
        <rFont val="ＭＳ Ｐゴシック"/>
        <family val="3"/>
        <charset val="128"/>
      </rPr>
      <t>（変更となるときには10日前までにご連絡します。）</t>
    </r>
    <phoneticPr fontId="15"/>
  </si>
  <si>
    <t>※　食事に関する問い合わせは管理棟２階厨房（0568-92-3920）へご連絡ください。</t>
    <rPh sb="14" eb="16">
      <t>カンリ</t>
    </rPh>
    <rPh sb="16" eb="17">
      <t>トウ</t>
    </rPh>
    <phoneticPr fontId="15"/>
  </si>
  <si>
    <r>
      <t>※　朝食･夕食は、利用人数の合計が30名以上の場合、ビュッフェ形式となります。</t>
    </r>
    <r>
      <rPr>
        <b/>
        <sz val="10"/>
        <color indexed="8"/>
        <rFont val="ＭＳ Ｐゴシック"/>
        <family val="3"/>
        <charset val="128"/>
      </rPr>
      <t>(食べ放題ではありません）</t>
    </r>
    <rPh sb="2" eb="4">
      <t>チョウショク</t>
    </rPh>
    <rPh sb="5" eb="7">
      <t>ユウショク</t>
    </rPh>
    <rPh sb="9" eb="11">
      <t>リヨウ</t>
    </rPh>
    <rPh sb="11" eb="13">
      <t>ニンズウ</t>
    </rPh>
    <rPh sb="14" eb="16">
      <t>ゴウケイ</t>
    </rPh>
    <rPh sb="19" eb="20">
      <t>メイ</t>
    </rPh>
    <rPh sb="20" eb="22">
      <t>イジョウ</t>
    </rPh>
    <rPh sb="23" eb="25">
      <t>バアイ</t>
    </rPh>
    <rPh sb="31" eb="33">
      <t>ケイシキ</t>
    </rPh>
    <phoneticPr fontId="15"/>
  </si>
  <si>
    <t>※　食事内容が多少、変わることがあります。最新の食材成分表はホームページに掲載します。</t>
    <rPh sb="2" eb="4">
      <t>ショクジ</t>
    </rPh>
    <rPh sb="4" eb="6">
      <t>ナイヨウ</t>
    </rPh>
    <rPh sb="7" eb="9">
      <t>タショウ</t>
    </rPh>
    <rPh sb="10" eb="11">
      <t>カ</t>
    </rPh>
    <rPh sb="21" eb="23">
      <t>サイシン</t>
    </rPh>
    <rPh sb="24" eb="25">
      <t>ショク</t>
    </rPh>
    <rPh sb="25" eb="26">
      <t>ザイ</t>
    </rPh>
    <rPh sb="26" eb="29">
      <t>セイブンヒョウ</t>
    </rPh>
    <rPh sb="37" eb="39">
      <t>ケイサイ</t>
    </rPh>
    <phoneticPr fontId="15"/>
  </si>
  <si>
    <t>◆　炊事材料</t>
    <rPh sb="2" eb="4">
      <t>スイジ</t>
    </rPh>
    <rPh sb="4" eb="6">
      <t>ザイリョウ</t>
    </rPh>
    <phoneticPr fontId="15"/>
  </si>
  <si>
    <t>お米120ｇは約0.8合になります</t>
    <rPh sb="1" eb="2">
      <t>コメ</t>
    </rPh>
    <rPh sb="7" eb="8">
      <t>ヤク</t>
    </rPh>
    <rPh sb="11" eb="12">
      <t>ゴウ</t>
    </rPh>
    <phoneticPr fontId="15"/>
  </si>
  <si>
    <t>カレーライス</t>
    <phoneticPr fontId="15"/>
  </si>
  <si>
    <t>カレールー、豚肉、玉ねぎ、じゃがいも、にんじん、お米（120g）、福神漬</t>
    <rPh sb="6" eb="8">
      <t>ブタニク</t>
    </rPh>
    <rPh sb="9" eb="10">
      <t>タマ</t>
    </rPh>
    <rPh sb="25" eb="26">
      <t>コメ</t>
    </rPh>
    <rPh sb="33" eb="36">
      <t>フクジンヅ</t>
    </rPh>
    <phoneticPr fontId="15"/>
  </si>
  <si>
    <t>カレーライス（１.５人）</t>
    <rPh sb="10" eb="11">
      <t>ニン</t>
    </rPh>
    <phoneticPr fontId="15"/>
  </si>
  <si>
    <t>カレールー、豚肉、玉ねぎ、じゃがいも、にんじん、お米（180g）、福神漬</t>
    <rPh sb="6" eb="8">
      <t>ブタニク</t>
    </rPh>
    <rPh sb="9" eb="10">
      <t>タマ</t>
    </rPh>
    <rPh sb="25" eb="26">
      <t>コメ</t>
    </rPh>
    <rPh sb="33" eb="36">
      <t>フクジンヅ</t>
    </rPh>
    <phoneticPr fontId="15"/>
  </si>
  <si>
    <t>豚汁、お米</t>
    <rPh sb="0" eb="1">
      <t>トン</t>
    </rPh>
    <rPh sb="1" eb="2">
      <t>ジル</t>
    </rPh>
    <rPh sb="4" eb="5">
      <t>コメ</t>
    </rPh>
    <phoneticPr fontId="15"/>
  </si>
  <si>
    <t>豚肉、にんじん、だいこん、ねぎ、ごぼう、里芋、こんにゃく、
えのきだけ、油あげ、お米（120g）、赤味噌、かつおだし</t>
    <rPh sb="0" eb="2">
      <t>ブタニク</t>
    </rPh>
    <rPh sb="20" eb="22">
      <t>サトイモ</t>
    </rPh>
    <rPh sb="36" eb="37">
      <t>アブラ</t>
    </rPh>
    <rPh sb="41" eb="42">
      <t>コメ</t>
    </rPh>
    <rPh sb="49" eb="50">
      <t>アカ</t>
    </rPh>
    <rPh sb="50" eb="52">
      <t>ミソ</t>
    </rPh>
    <phoneticPr fontId="15"/>
  </si>
  <si>
    <t>豚肉すき焼き風、お米</t>
    <rPh sb="0" eb="2">
      <t>ブタニク</t>
    </rPh>
    <rPh sb="4" eb="5">
      <t>ヤ</t>
    </rPh>
    <rPh sb="6" eb="7">
      <t>フウ</t>
    </rPh>
    <rPh sb="9" eb="10">
      <t>コメ</t>
    </rPh>
    <phoneticPr fontId="15"/>
  </si>
  <si>
    <t>豚肉、ねぎ、白菜、しいたけ、糸こんにゃく、お米（120g）、砂糖、醤油</t>
    <rPh sb="0" eb="1">
      <t>トン</t>
    </rPh>
    <rPh sb="1" eb="2">
      <t>ニク</t>
    </rPh>
    <rPh sb="6" eb="8">
      <t>ハクサイ</t>
    </rPh>
    <rPh sb="14" eb="15">
      <t>イト</t>
    </rPh>
    <rPh sb="22" eb="23">
      <t>コメ</t>
    </rPh>
    <rPh sb="30" eb="32">
      <t>サトウ</t>
    </rPh>
    <rPh sb="33" eb="35">
      <t>ショウユ</t>
    </rPh>
    <phoneticPr fontId="15"/>
  </si>
  <si>
    <t>ホットドック（1本）</t>
    <rPh sb="8" eb="9">
      <t>ホン</t>
    </rPh>
    <phoneticPr fontId="15"/>
  </si>
  <si>
    <t>ロールパン、ポークソーセージ、キャベツ、ケチャップ</t>
    <phoneticPr fontId="15"/>
  </si>
  <si>
    <t>ソーセージ（1本）</t>
    <phoneticPr fontId="15"/>
  </si>
  <si>
    <t>雑煮の汁</t>
    <rPh sb="0" eb="2">
      <t>ゾウニ</t>
    </rPh>
    <rPh sb="3" eb="4">
      <t>シル</t>
    </rPh>
    <phoneticPr fontId="15"/>
  </si>
  <si>
    <t>白菜、小松菜、かまぼこ</t>
    <rPh sb="0" eb="2">
      <t>ハクサイ</t>
    </rPh>
    <rPh sb="3" eb="6">
      <t>コマツナ</t>
    </rPh>
    <phoneticPr fontId="15"/>
  </si>
  <si>
    <t>お米のみ</t>
    <rPh sb="1" eb="2">
      <t>コメ</t>
    </rPh>
    <phoneticPr fontId="15"/>
  </si>
  <si>
    <t>カレーのみ</t>
    <phoneticPr fontId="15"/>
  </si>
  <si>
    <t>豚汁のみ</t>
    <rPh sb="0" eb="1">
      <t>トン</t>
    </rPh>
    <rPh sb="1" eb="2">
      <t>ジル</t>
    </rPh>
    <phoneticPr fontId="15"/>
  </si>
  <si>
    <t>豚肉すき焼き風のみ</t>
    <rPh sb="0" eb="2">
      <t>ブタニク</t>
    </rPh>
    <rPh sb="4" eb="5">
      <t>ヤ</t>
    </rPh>
    <rPh sb="6" eb="7">
      <t>フウ</t>
    </rPh>
    <phoneticPr fontId="15"/>
  </si>
  <si>
    <t>◆　その他メニュー</t>
    <rPh sb="4" eb="5">
      <t>タ</t>
    </rPh>
    <phoneticPr fontId="15"/>
  </si>
  <si>
    <t>菓子パン</t>
    <rPh sb="0" eb="2">
      <t>カシ</t>
    </rPh>
    <phoneticPr fontId="15"/>
  </si>
  <si>
    <t>アンパン、クリームパン、ジャムパン、ダブルメロン、小倉ネオ、メロンパン</t>
    <rPh sb="25" eb="27">
      <t>オグラ</t>
    </rPh>
    <phoneticPr fontId="15"/>
  </si>
  <si>
    <t>ジュース等</t>
    <rPh sb="4" eb="5">
      <t>トウ</t>
    </rPh>
    <phoneticPr fontId="15"/>
  </si>
  <si>
    <t>紙パック(200ml)</t>
    <rPh sb="0" eb="1">
      <t>カミ</t>
    </rPh>
    <phoneticPr fontId="15"/>
  </si>
  <si>
    <t>果汁100％： ・アップル  ・オレンジ  ・グレープ  ・ミックスフルーツ</t>
    <phoneticPr fontId="15"/>
  </si>
  <si>
    <t>ﾊﾟｳﾁﾊﾟｯｸ(300ml)</t>
    <phoneticPr fontId="15"/>
  </si>
  <si>
    <t>アクエリアス</t>
    <phoneticPr fontId="15"/>
  </si>
  <si>
    <t>ﾍﾟｯﾄﾎﾞﾄﾙ(500ml)</t>
    <phoneticPr fontId="15"/>
  </si>
  <si>
    <t>アクエリアス、お茶</t>
    <rPh sb="8" eb="9">
      <t>チャ</t>
    </rPh>
    <phoneticPr fontId="15"/>
  </si>
  <si>
    <t>乳酸菌飲料（125ml）</t>
    <phoneticPr fontId="15"/>
  </si>
  <si>
    <t>ジョア(いちご)</t>
    <phoneticPr fontId="15"/>
  </si>
  <si>
    <t>ゼリー</t>
    <phoneticPr fontId="15"/>
  </si>
  <si>
    <t>（60g）</t>
    <phoneticPr fontId="15"/>
  </si>
  <si>
    <t>青リンゴゼリー</t>
    <rPh sb="0" eb="1">
      <t>アオ</t>
    </rPh>
    <phoneticPr fontId="15"/>
  </si>
  <si>
    <t>（160g）</t>
    <phoneticPr fontId="15"/>
  </si>
  <si>
    <t>ももゼリー（果肉入り）</t>
    <rPh sb="6" eb="8">
      <t>カニク</t>
    </rPh>
    <rPh sb="8" eb="9">
      <t>イ</t>
    </rPh>
    <phoneticPr fontId="15"/>
  </si>
  <si>
    <t>ヨーグルト（80g）</t>
    <phoneticPr fontId="15"/>
  </si>
  <si>
    <t>プレーン（カップ）</t>
    <phoneticPr fontId="15"/>
  </si>
  <si>
    <t>アイスクリーム（90ml)）</t>
    <phoneticPr fontId="15"/>
  </si>
  <si>
    <t>バニラ（カップ）</t>
    <phoneticPr fontId="15"/>
  </si>
  <si>
    <t>バナナ（1本）</t>
    <rPh sb="5" eb="6">
      <t>ホン</t>
    </rPh>
    <phoneticPr fontId="15"/>
  </si>
  <si>
    <t>リンゴ（1個）</t>
    <rPh sb="5" eb="6">
      <t>コ</t>
    </rPh>
    <phoneticPr fontId="15"/>
  </si>
  <si>
    <t>西瓜（1カット）</t>
    <rPh sb="0" eb="2">
      <t>スイカ</t>
    </rPh>
    <phoneticPr fontId="15"/>
  </si>
  <si>
    <t>６月～８月のみ</t>
    <rPh sb="1" eb="2">
      <t>ツキ</t>
    </rPh>
    <rPh sb="4" eb="5">
      <t>ツキ</t>
    </rPh>
    <phoneticPr fontId="15"/>
  </si>
  <si>
    <t>西瓜（1玉）</t>
    <rPh sb="0" eb="2">
      <t>スイカ</t>
    </rPh>
    <rPh sb="4" eb="5">
      <t>タマ</t>
    </rPh>
    <phoneticPr fontId="15"/>
  </si>
  <si>
    <t>７月・８月　希望により食堂でカット可能</t>
    <rPh sb="1" eb="2">
      <t>ツキ</t>
    </rPh>
    <rPh sb="4" eb="5">
      <t>ツキ</t>
    </rPh>
    <rPh sb="6" eb="8">
      <t>キボウ</t>
    </rPh>
    <rPh sb="11" eb="13">
      <t>ショクドウ</t>
    </rPh>
    <rPh sb="17" eb="19">
      <t>カノウ</t>
    </rPh>
    <phoneticPr fontId="15"/>
  </si>
  <si>
    <t>６月　　　　　　　〃</t>
    <rPh sb="1" eb="2">
      <t>ツキ</t>
    </rPh>
    <phoneticPr fontId="15"/>
  </si>
  <si>
    <t>おにぎり</t>
    <phoneticPr fontId="15"/>
  </si>
  <si>
    <t>梅、こんぶ、おかか、ツナマヨ、鮭、しぐれ</t>
    <rPh sb="0" eb="1">
      <t>ウメ</t>
    </rPh>
    <rPh sb="15" eb="16">
      <t>シャケ</t>
    </rPh>
    <phoneticPr fontId="15"/>
  </si>
  <si>
    <t>魚肉ソーセージ（1本）</t>
    <rPh sb="0" eb="2">
      <t>ギョニク</t>
    </rPh>
    <rPh sb="9" eb="10">
      <t>ホン</t>
    </rPh>
    <phoneticPr fontId="15"/>
  </si>
  <si>
    <t>ビニールパックされており、ハイキング等に携行可能</t>
    <rPh sb="18" eb="19">
      <t>ナド</t>
    </rPh>
    <rPh sb="20" eb="22">
      <t>ケイコウ</t>
    </rPh>
    <rPh sb="22" eb="24">
      <t>カノウ</t>
    </rPh>
    <phoneticPr fontId="15"/>
  </si>
  <si>
    <t>※　おにぎりは一団体合計10個以上から注文できます。パンは１種類３個以上から注文できます。</t>
    <rPh sb="7" eb="8">
      <t>ヒト</t>
    </rPh>
    <rPh sb="8" eb="10">
      <t>ダンタイ</t>
    </rPh>
    <rPh sb="10" eb="12">
      <t>ゴウケイ</t>
    </rPh>
    <rPh sb="14" eb="15">
      <t>コ</t>
    </rPh>
    <rPh sb="15" eb="17">
      <t>イジョウ</t>
    </rPh>
    <rPh sb="19" eb="21">
      <t>チュウモン</t>
    </rPh>
    <rPh sb="30" eb="32">
      <t>シュルイ</t>
    </rPh>
    <rPh sb="33" eb="34">
      <t>コ</t>
    </rPh>
    <rPh sb="34" eb="36">
      <t>イジョウ</t>
    </rPh>
    <rPh sb="38" eb="40">
      <t>チュウモン</t>
    </rPh>
    <phoneticPr fontId="15"/>
  </si>
  <si>
    <t>※　引渡時間は、8：30～19：00となります。</t>
    <rPh sb="2" eb="4">
      <t>ヒキワタシ</t>
    </rPh>
    <rPh sb="4" eb="6">
      <t>ジカン</t>
    </rPh>
    <phoneticPr fontId="3"/>
  </si>
  <si>
    <t>NGF20191001</t>
    <phoneticPr fontId="3"/>
  </si>
  <si>
    <t>2019年10月1日現在</t>
    <rPh sb="4" eb="5">
      <t>ネン</t>
    </rPh>
    <rPh sb="7" eb="8">
      <t>ガツ</t>
    </rPh>
    <rPh sb="9" eb="10">
      <t>ニチ</t>
    </rPh>
    <rPh sb="10" eb="12">
      <t>ゲンザイ</t>
    </rPh>
    <phoneticPr fontId="15"/>
  </si>
  <si>
    <t>※　お米、副食各70円加算すれば食堂で調理いたします。</t>
    <rPh sb="3" eb="4">
      <t>コメ</t>
    </rPh>
    <rPh sb="5" eb="7">
      <t>フクショク</t>
    </rPh>
    <rPh sb="7" eb="8">
      <t>カク</t>
    </rPh>
    <rPh sb="10" eb="11">
      <t>エン</t>
    </rPh>
    <rPh sb="11" eb="13">
      <t>カサン</t>
    </rPh>
    <rPh sb="16" eb="18">
      <t>ショクドウ</t>
    </rPh>
    <rPh sb="19" eb="21">
      <t>チョウリ</t>
    </rPh>
    <phoneticPr fontId="15"/>
  </si>
  <si>
    <t>サイトウ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</si>
</sst>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@&quot; 様&quot;"/>
    <numFmt numFmtId="177" formatCode="##,###&quot; 円&quot;"/>
    <numFmt numFmtId="178" formatCode="&quot;(@&quot;##,##0&quot;)&quot;"/>
    <numFmt numFmtId="179" formatCode="&quot;¥&quot;##,##0&quot;-&quot;"/>
    <numFmt numFmtId="180" formatCode="###&quot; 円&quot;"/>
    <numFmt numFmtId="181" formatCode="#,##0&quot; 円&quot;"/>
    <numFmt numFmtId="182" formatCode="yyyy/m/d\ h:mm;@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.5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302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11" fillId="0" borderId="21" xfId="0" applyFont="1" applyBorder="1" applyAlignment="1">
      <alignment horizontal="left" vertical="center"/>
    </xf>
    <xf numFmtId="177" fontId="11" fillId="0" borderId="20" xfId="0" applyNumberFormat="1" applyFont="1" applyBorder="1" applyAlignment="1">
      <alignment horizontal="right" vertical="center"/>
    </xf>
    <xf numFmtId="0" fontId="10" fillId="3" borderId="0" xfId="0" applyFont="1" applyFill="1">
      <alignment vertical="center"/>
    </xf>
    <xf numFmtId="0" fontId="11" fillId="0" borderId="20" xfId="0" applyFont="1" applyBorder="1">
      <alignment vertical="center"/>
    </xf>
    <xf numFmtId="177" fontId="11" fillId="0" borderId="20" xfId="0" applyNumberFormat="1" applyFont="1" applyBorder="1">
      <alignment vertical="center"/>
    </xf>
    <xf numFmtId="0" fontId="4" fillId="3" borderId="0" xfId="0" applyFont="1" applyFill="1" applyAlignment="1">
      <alignment horizontal="center" vertical="center"/>
    </xf>
    <xf numFmtId="56" fontId="4" fillId="3" borderId="12" xfId="0" applyNumberFormat="1" applyFont="1" applyFill="1" applyBorder="1" applyAlignment="1">
      <alignment horizontal="center" vertical="center"/>
    </xf>
    <xf numFmtId="56" fontId="12" fillId="3" borderId="0" xfId="0" applyNumberFormat="1" applyFont="1" applyFill="1" applyAlignment="1">
      <alignment horizontal="left" vertical="center"/>
    </xf>
    <xf numFmtId="56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38" fontId="4" fillId="3" borderId="0" xfId="1" applyFont="1" applyFill="1">
      <alignment vertical="center"/>
    </xf>
    <xf numFmtId="0" fontId="14" fillId="0" borderId="20" xfId="0" applyFont="1" applyBorder="1" applyAlignment="1">
      <alignment vertical="center" shrinkToFit="1"/>
    </xf>
    <xf numFmtId="0" fontId="17" fillId="3" borderId="0" xfId="0" applyFont="1" applyFill="1">
      <alignment vertical="center"/>
    </xf>
    <xf numFmtId="0" fontId="4" fillId="5" borderId="5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vertical="top" wrapText="1"/>
    </xf>
    <xf numFmtId="56" fontId="4" fillId="3" borderId="3" xfId="0" applyNumberFormat="1" applyFont="1" applyFill="1" applyBorder="1" applyAlignment="1">
      <alignment horizontal="center" vertical="center"/>
    </xf>
    <xf numFmtId="0" fontId="4" fillId="3" borderId="21" xfId="0" applyFont="1" applyFill="1" applyBorder="1" applyProtection="1">
      <alignment vertical="center"/>
      <protection locked="0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1" xfId="0" applyFont="1" applyFill="1" applyBorder="1" applyProtection="1">
      <alignment vertical="center"/>
      <protection locked="0"/>
    </xf>
    <xf numFmtId="0" fontId="4" fillId="3" borderId="6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top"/>
    </xf>
    <xf numFmtId="0" fontId="11" fillId="0" borderId="12" xfId="0" applyFont="1" applyBorder="1">
      <alignment vertical="center"/>
    </xf>
    <xf numFmtId="177" fontId="11" fillId="0" borderId="12" xfId="0" applyNumberFormat="1" applyFont="1" applyBorder="1">
      <alignment vertical="center"/>
    </xf>
    <xf numFmtId="56" fontId="4" fillId="3" borderId="41" xfId="0" applyNumberFormat="1" applyFont="1" applyFill="1" applyBorder="1" applyAlignment="1">
      <alignment horizontal="center" vertical="center"/>
    </xf>
    <xf numFmtId="0" fontId="4" fillId="3" borderId="2" xfId="0" applyFont="1" applyFill="1" applyBorder="1" applyProtection="1">
      <alignment vertical="center"/>
      <protection locked="0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0" xfId="0" applyFont="1" applyFill="1" applyProtection="1">
      <alignment vertical="center"/>
      <protection locked="0"/>
    </xf>
    <xf numFmtId="0" fontId="4" fillId="3" borderId="62" xfId="0" applyFont="1" applyFill="1" applyBorder="1" applyAlignment="1">
      <alignment horizontal="center" vertical="center"/>
    </xf>
    <xf numFmtId="56" fontId="4" fillId="3" borderId="47" xfId="0" applyNumberFormat="1" applyFont="1" applyFill="1" applyBorder="1" applyAlignment="1">
      <alignment horizontal="center" vertical="center"/>
    </xf>
    <xf numFmtId="0" fontId="4" fillId="3" borderId="45" xfId="0" applyFont="1" applyFill="1" applyBorder="1" applyProtection="1">
      <alignment vertical="center"/>
      <protection locked="0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Protection="1">
      <alignment vertical="center"/>
      <protection locked="0"/>
    </xf>
    <xf numFmtId="0" fontId="4" fillId="3" borderId="64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20" fillId="0" borderId="21" xfId="0" applyFont="1" applyBorder="1">
      <alignment vertical="center"/>
    </xf>
    <xf numFmtId="0" fontId="4" fillId="3" borderId="21" xfId="0" applyFont="1" applyFill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0" fillId="3" borderId="0" xfId="0" applyFill="1" applyAlignment="1">
      <alignment horizontal="left" vertical="top"/>
    </xf>
    <xf numFmtId="0" fontId="7" fillId="3" borderId="0" xfId="0" applyFont="1" applyFill="1" applyAlignment="1">
      <alignment horizontal="right" vertical="center"/>
    </xf>
    <xf numFmtId="0" fontId="4" fillId="7" borderId="0" xfId="0" applyFont="1" applyFill="1">
      <alignment vertical="center"/>
    </xf>
    <xf numFmtId="0" fontId="21" fillId="3" borderId="0" xfId="0" applyFont="1" applyFill="1" applyAlignment="1">
      <alignment horizontal="left" vertical="top"/>
    </xf>
    <xf numFmtId="0" fontId="7" fillId="3" borderId="0" xfId="0" applyFont="1" applyFill="1">
      <alignment vertical="center"/>
    </xf>
    <xf numFmtId="20" fontId="4" fillId="3" borderId="0" xfId="0" applyNumberFormat="1" applyFont="1" applyFill="1">
      <alignment vertical="center"/>
    </xf>
    <xf numFmtId="56" fontId="4" fillId="3" borderId="16" xfId="0" applyNumberFormat="1" applyFont="1" applyFill="1" applyBorder="1" applyAlignment="1">
      <alignment horizontal="center" vertical="center"/>
    </xf>
    <xf numFmtId="0" fontId="25" fillId="8" borderId="20" xfId="0" applyFont="1" applyFill="1" applyBorder="1">
      <alignment vertical="center"/>
    </xf>
    <xf numFmtId="0" fontId="26" fillId="3" borderId="0" xfId="0" applyFont="1" applyFill="1">
      <alignment vertical="center"/>
    </xf>
    <xf numFmtId="0" fontId="30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31" fillId="0" borderId="0" xfId="3" applyFont="1">
      <alignment vertic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1" fillId="0" borderId="75" xfId="3" applyFont="1" applyBorder="1" applyAlignment="1">
      <alignment horizontal="center" vertical="center" shrinkToFit="1"/>
    </xf>
    <xf numFmtId="0" fontId="32" fillId="0" borderId="75" xfId="3" applyFont="1" applyBorder="1" applyAlignment="1">
      <alignment horizontal="left" vertical="center" wrapText="1"/>
    </xf>
    <xf numFmtId="0" fontId="11" fillId="0" borderId="76" xfId="3" applyFont="1" applyBorder="1" applyAlignment="1">
      <alignment horizontal="center" vertical="center" shrinkToFit="1"/>
    </xf>
    <xf numFmtId="0" fontId="32" fillId="0" borderId="77" xfId="3" applyFont="1" applyBorder="1" applyAlignment="1">
      <alignment vertical="center" wrapText="1"/>
    </xf>
    <xf numFmtId="0" fontId="11" fillId="0" borderId="75" xfId="3" applyFont="1" applyBorder="1" applyAlignment="1">
      <alignment horizontal="center" vertical="center"/>
    </xf>
    <xf numFmtId="0" fontId="32" fillId="0" borderId="75" xfId="3" applyFont="1" applyBorder="1">
      <alignment vertical="center"/>
    </xf>
    <xf numFmtId="0" fontId="11" fillId="0" borderId="78" xfId="3" applyFont="1" applyBorder="1" applyAlignment="1">
      <alignment horizontal="center" vertical="center"/>
    </xf>
    <xf numFmtId="0" fontId="32" fillId="0" borderId="78" xfId="3" applyFont="1" applyBorder="1">
      <alignment vertical="center"/>
    </xf>
    <xf numFmtId="0" fontId="11" fillId="0" borderId="77" xfId="3" applyFont="1" applyBorder="1" applyAlignment="1">
      <alignment horizontal="center" vertical="center"/>
    </xf>
    <xf numFmtId="0" fontId="32" fillId="0" borderId="77" xfId="3" applyFont="1" applyBorder="1">
      <alignment vertical="center"/>
    </xf>
    <xf numFmtId="0" fontId="11" fillId="0" borderId="73" xfId="3" applyFont="1" applyBorder="1" applyAlignment="1">
      <alignment horizontal="center" vertical="center" shrinkToFit="1"/>
    </xf>
    <xf numFmtId="0" fontId="32" fillId="0" borderId="75" xfId="3" applyFont="1" applyBorder="1" applyAlignment="1">
      <alignment vertical="center" wrapText="1"/>
    </xf>
    <xf numFmtId="0" fontId="11" fillId="0" borderId="77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180" fontId="11" fillId="0" borderId="0" xfId="3" applyNumberFormat="1" applyFont="1" applyAlignment="1">
      <alignment horizontal="right" vertical="center"/>
    </xf>
    <xf numFmtId="0" fontId="32" fillId="0" borderId="0" xfId="3" applyFont="1" applyAlignment="1">
      <alignment vertical="center" wrapText="1"/>
    </xf>
    <xf numFmtId="0" fontId="32" fillId="0" borderId="0" xfId="3" applyFont="1">
      <alignment vertical="center"/>
    </xf>
    <xf numFmtId="180" fontId="11" fillId="0" borderId="20" xfId="3" applyNumberFormat="1" applyFont="1" applyBorder="1">
      <alignment vertical="center"/>
    </xf>
    <xf numFmtId="0" fontId="11" fillId="0" borderId="20" xfId="3" applyFont="1" applyBorder="1" applyAlignment="1">
      <alignment vertical="center" shrinkToFit="1"/>
    </xf>
    <xf numFmtId="0" fontId="11" fillId="0" borderId="20" xfId="3" applyFont="1" applyBorder="1" applyAlignment="1">
      <alignment vertical="center" wrapText="1" shrinkToFit="1"/>
    </xf>
    <xf numFmtId="180" fontId="11" fillId="0" borderId="20" xfId="3" applyNumberFormat="1" applyFont="1" applyBorder="1" applyAlignment="1">
      <alignment horizontal="right" vertical="center"/>
    </xf>
    <xf numFmtId="0" fontId="11" fillId="0" borderId="75" xfId="3" applyFont="1" applyBorder="1">
      <alignment vertical="center"/>
    </xf>
    <xf numFmtId="180" fontId="11" fillId="0" borderId="75" xfId="3" applyNumberFormat="1" applyFont="1" applyBorder="1">
      <alignment vertical="center"/>
    </xf>
    <xf numFmtId="0" fontId="11" fillId="0" borderId="75" xfId="3" applyFont="1" applyBorder="1" applyAlignment="1">
      <alignment vertical="center" shrinkToFit="1"/>
    </xf>
    <xf numFmtId="0" fontId="11" fillId="0" borderId="78" xfId="3" applyFont="1" applyBorder="1">
      <alignment vertical="center"/>
    </xf>
    <xf numFmtId="180" fontId="11" fillId="0" borderId="78" xfId="3" applyNumberFormat="1" applyFont="1" applyBorder="1">
      <alignment vertical="center"/>
    </xf>
    <xf numFmtId="0" fontId="11" fillId="0" borderId="78" xfId="3" applyFont="1" applyBorder="1" applyAlignment="1">
      <alignment vertical="center" shrinkToFit="1"/>
    </xf>
    <xf numFmtId="0" fontId="11" fillId="0" borderId="77" xfId="3" applyFont="1" applyBorder="1">
      <alignment vertical="center"/>
    </xf>
    <xf numFmtId="180" fontId="11" fillId="0" borderId="77" xfId="3" applyNumberFormat="1" applyFont="1" applyBorder="1">
      <alignment vertical="center"/>
    </xf>
    <xf numFmtId="0" fontId="11" fillId="0" borderId="77" xfId="3" applyFont="1" applyBorder="1" applyAlignment="1">
      <alignment vertical="center" shrinkToFit="1"/>
    </xf>
    <xf numFmtId="0" fontId="8" fillId="0" borderId="77" xfId="3" applyBorder="1">
      <alignment vertical="center"/>
    </xf>
    <xf numFmtId="181" fontId="11" fillId="0" borderId="75" xfId="3" applyNumberFormat="1" applyFont="1" applyBorder="1">
      <alignment vertical="center"/>
    </xf>
    <xf numFmtId="0" fontId="11" fillId="0" borderId="20" xfId="3" applyFont="1" applyBorder="1">
      <alignment vertical="center"/>
    </xf>
    <xf numFmtId="0" fontId="0" fillId="3" borderId="0" xfId="0" applyFill="1">
      <alignment vertical="center"/>
    </xf>
    <xf numFmtId="56" fontId="26" fillId="3" borderId="0" xfId="0" applyNumberFormat="1" applyFont="1" applyFill="1" applyAlignment="1">
      <alignment horizontal="left" vertical="center"/>
    </xf>
    <xf numFmtId="0" fontId="19" fillId="0" borderId="0" xfId="3" applyFo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 applyProtection="1">
      <alignment vertical="center" shrinkToFit="1"/>
      <protection locked="0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2" fontId="7" fillId="3" borderId="18" xfId="0" applyNumberFormat="1" applyFont="1" applyFill="1" applyBorder="1" applyAlignment="1">
      <alignment horizontal="right" vertical="center" shrinkToFit="1"/>
    </xf>
    <xf numFmtId="182" fontId="0" fillId="0" borderId="18" xfId="0" applyNumberFormat="1" applyBorder="1" applyAlignment="1">
      <alignment horizontal="right" vertical="center"/>
    </xf>
    <xf numFmtId="56" fontId="4" fillId="3" borderId="43" xfId="0" applyNumberFormat="1" applyFont="1" applyFill="1" applyBorder="1" applyAlignment="1" applyProtection="1">
      <alignment horizontal="center" vertical="center"/>
      <protection locked="0"/>
    </xf>
    <xf numFmtId="56" fontId="4" fillId="3" borderId="44" xfId="0" applyNumberFormat="1" applyFont="1" applyFill="1" applyBorder="1" applyAlignment="1" applyProtection="1">
      <alignment horizontal="center" vertical="center"/>
      <protection locked="0"/>
    </xf>
    <xf numFmtId="20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Protection="1">
      <alignment vertical="center"/>
      <protection locked="0"/>
    </xf>
    <xf numFmtId="0" fontId="4" fillId="3" borderId="46" xfId="0" applyFont="1" applyFill="1" applyBorder="1" applyProtection="1">
      <alignment vertical="center"/>
      <protection locked="0"/>
    </xf>
    <xf numFmtId="38" fontId="4" fillId="3" borderId="45" xfId="1" applyFont="1" applyFill="1" applyBorder="1">
      <alignment vertical="center"/>
    </xf>
    <xf numFmtId="38" fontId="4" fillId="3" borderId="47" xfId="1" applyFont="1" applyFill="1" applyBorder="1">
      <alignment vertical="center"/>
    </xf>
    <xf numFmtId="20" fontId="4" fillId="3" borderId="48" xfId="0" applyNumberFormat="1" applyFont="1" applyFill="1" applyBorder="1" applyAlignment="1" applyProtection="1">
      <alignment horizontal="center" vertical="center"/>
      <protection locked="0"/>
    </xf>
    <xf numFmtId="20" fontId="4" fillId="3" borderId="46" xfId="0" applyNumberFormat="1" applyFont="1" applyFill="1" applyBorder="1" applyAlignment="1" applyProtection="1">
      <alignment horizontal="center" vertical="center"/>
      <protection locked="0"/>
    </xf>
    <xf numFmtId="38" fontId="4" fillId="3" borderId="45" xfId="1" applyFont="1" applyFill="1" applyBorder="1" applyAlignment="1" applyProtection="1">
      <alignment horizontal="center" vertical="center" shrinkToFit="1"/>
      <protection locked="0"/>
    </xf>
    <xf numFmtId="38" fontId="4" fillId="3" borderId="47" xfId="1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38" fontId="4" fillId="3" borderId="35" xfId="1" applyFont="1" applyFill="1" applyBorder="1">
      <alignment vertical="center"/>
    </xf>
    <xf numFmtId="38" fontId="4" fillId="3" borderId="38" xfId="1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5" borderId="22" xfId="0" applyFont="1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12" fillId="5" borderId="24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178" fontId="4" fillId="5" borderId="8" xfId="0" applyNumberFormat="1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>
      <alignment vertical="center"/>
    </xf>
    <xf numFmtId="0" fontId="4" fillId="5" borderId="26" xfId="0" applyFont="1" applyFill="1" applyBorder="1">
      <alignment vertical="center"/>
    </xf>
    <xf numFmtId="0" fontId="4" fillId="5" borderId="27" xfId="0" applyFont="1" applyFill="1" applyBorder="1">
      <alignment vertical="center"/>
    </xf>
    <xf numFmtId="0" fontId="4" fillId="5" borderId="14" xfId="0" applyFont="1" applyFill="1" applyBorder="1" applyAlignment="1">
      <alignment horizontal="center" vertical="center"/>
    </xf>
    <xf numFmtId="20" fontId="4" fillId="3" borderId="37" xfId="0" applyNumberFormat="1" applyFont="1" applyFill="1" applyBorder="1" applyAlignment="1" applyProtection="1">
      <alignment horizontal="center" vertical="center"/>
      <protection locked="0"/>
    </xf>
    <xf numFmtId="20" fontId="4" fillId="3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Protection="1">
      <alignment vertical="center"/>
      <protection locked="0"/>
    </xf>
    <xf numFmtId="0" fontId="4" fillId="3" borderId="36" xfId="0" applyFont="1" applyFill="1" applyBorder="1" applyProtection="1">
      <alignment vertical="center"/>
      <protection locked="0"/>
    </xf>
    <xf numFmtId="38" fontId="4" fillId="3" borderId="12" xfId="1" applyFont="1" applyFill="1" applyBorder="1">
      <alignment vertical="center"/>
    </xf>
    <xf numFmtId="0" fontId="4" fillId="3" borderId="39" xfId="0" applyFont="1" applyFill="1" applyBorder="1">
      <alignment vertical="center"/>
    </xf>
    <xf numFmtId="56" fontId="4" fillId="3" borderId="40" xfId="0" applyNumberFormat="1" applyFont="1" applyFill="1" applyBorder="1" applyAlignment="1" applyProtection="1">
      <alignment horizontal="center" vertical="center"/>
      <protection locked="0"/>
    </xf>
    <xf numFmtId="56" fontId="4" fillId="3" borderId="20" xfId="0" applyNumberFormat="1" applyFont="1" applyFill="1" applyBorder="1" applyAlignment="1" applyProtection="1">
      <alignment horizontal="center" vertical="center"/>
      <protection locked="0"/>
    </xf>
    <xf numFmtId="2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38" fontId="4" fillId="3" borderId="21" xfId="1" applyFont="1" applyFill="1" applyBorder="1">
      <alignment vertical="center"/>
    </xf>
    <xf numFmtId="38" fontId="4" fillId="3" borderId="41" xfId="1" applyFont="1" applyFill="1" applyBorder="1">
      <alignment vertical="center"/>
    </xf>
    <xf numFmtId="20" fontId="4" fillId="3" borderId="42" xfId="0" applyNumberFormat="1" applyFont="1" applyFill="1" applyBorder="1" applyAlignment="1" applyProtection="1">
      <alignment horizontal="center" vertical="center"/>
      <protection locked="0"/>
    </xf>
    <xf numFmtId="20" fontId="4" fillId="3" borderId="1" xfId="0" applyNumberFormat="1" applyFont="1" applyFill="1" applyBorder="1" applyAlignment="1" applyProtection="1">
      <alignment horizontal="center" vertical="center"/>
      <protection locked="0"/>
    </xf>
    <xf numFmtId="56" fontId="4" fillId="3" borderId="34" xfId="0" applyNumberFormat="1" applyFont="1" applyFill="1" applyBorder="1" applyAlignment="1" applyProtection="1">
      <alignment horizontal="center" vertical="center"/>
      <protection locked="0"/>
    </xf>
    <xf numFmtId="56" fontId="4" fillId="3" borderId="12" xfId="0" applyNumberFormat="1" applyFont="1" applyFill="1" applyBorder="1" applyAlignment="1" applyProtection="1">
      <alignment horizontal="center" vertical="center"/>
      <protection locked="0"/>
    </xf>
    <xf numFmtId="20" fontId="4" fillId="3" borderId="12" xfId="0" applyNumberFormat="1" applyFont="1" applyFill="1" applyBorder="1" applyAlignment="1">
      <alignment horizontal="center" vertical="center"/>
    </xf>
    <xf numFmtId="0" fontId="4" fillId="3" borderId="35" xfId="0" applyFont="1" applyFill="1" applyBorder="1">
      <alignment vertical="center"/>
    </xf>
    <xf numFmtId="0" fontId="4" fillId="3" borderId="36" xfId="0" applyFont="1" applyFill="1" applyBorder="1">
      <alignment vertical="center"/>
    </xf>
    <xf numFmtId="38" fontId="4" fillId="3" borderId="3" xfId="1" applyFont="1" applyFill="1" applyBorder="1">
      <alignment vertical="center"/>
    </xf>
    <xf numFmtId="0" fontId="4" fillId="3" borderId="6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38" fontId="4" fillId="3" borderId="35" xfId="1" applyFont="1" applyFill="1" applyBorder="1" applyAlignment="1" applyProtection="1">
      <alignment horizontal="center" vertical="center" shrinkToFit="1"/>
      <protection locked="0"/>
    </xf>
    <xf numFmtId="38" fontId="4" fillId="3" borderId="3" xfId="1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shrinkToFit="1"/>
      <protection locked="0"/>
    </xf>
    <xf numFmtId="20" fontId="4" fillId="3" borderId="48" xfId="0" applyNumberFormat="1" applyFont="1" applyFill="1" applyBorder="1" applyAlignment="1">
      <alignment horizontal="center" vertical="center"/>
    </xf>
    <xf numFmtId="20" fontId="4" fillId="3" borderId="46" xfId="0" applyNumberFormat="1" applyFont="1" applyFill="1" applyBorder="1" applyAlignment="1">
      <alignment horizontal="center" vertical="center"/>
    </xf>
    <xf numFmtId="0" fontId="4" fillId="3" borderId="45" xfId="0" applyFont="1" applyFill="1" applyBorder="1">
      <alignment vertical="center"/>
    </xf>
    <xf numFmtId="0" fontId="4" fillId="3" borderId="46" xfId="0" applyFont="1" applyFill="1" applyBorder="1">
      <alignment vertical="center"/>
    </xf>
    <xf numFmtId="38" fontId="4" fillId="3" borderId="44" xfId="1" applyFont="1" applyFill="1" applyBorder="1">
      <alignment vertical="center"/>
    </xf>
    <xf numFmtId="0" fontId="4" fillId="3" borderId="49" xfId="0" applyFont="1" applyFill="1" applyBorder="1">
      <alignment vertical="center"/>
    </xf>
    <xf numFmtId="38" fontId="4" fillId="3" borderId="21" xfId="1" applyFont="1" applyFill="1" applyBorder="1" applyAlignment="1" applyProtection="1">
      <alignment horizontal="center" vertical="center" shrinkToFit="1"/>
      <protection locked="0"/>
    </xf>
    <xf numFmtId="38" fontId="4" fillId="3" borderId="41" xfId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56" fontId="4" fillId="3" borderId="59" xfId="0" applyNumberFormat="1" applyFont="1" applyFill="1" applyBorder="1" applyAlignment="1" applyProtection="1">
      <alignment horizontal="center" vertical="center"/>
      <protection locked="0"/>
    </xf>
    <xf numFmtId="56" fontId="4" fillId="3" borderId="1" xfId="0" applyNumberFormat="1" applyFont="1" applyFill="1" applyBorder="1" applyAlignment="1" applyProtection="1">
      <alignment horizontal="center" vertical="center"/>
      <protection locked="0"/>
    </xf>
    <xf numFmtId="20" fontId="4" fillId="3" borderId="21" xfId="0" applyNumberFormat="1" applyFont="1" applyFill="1" applyBorder="1" applyAlignment="1" applyProtection="1">
      <alignment horizontal="center" vertical="center"/>
      <protection locked="0"/>
    </xf>
    <xf numFmtId="38" fontId="4" fillId="3" borderId="1" xfId="1" applyFont="1" applyFill="1" applyBorder="1">
      <alignment vertical="center"/>
    </xf>
    <xf numFmtId="56" fontId="4" fillId="6" borderId="50" xfId="0" applyNumberFormat="1" applyFont="1" applyFill="1" applyBorder="1" applyAlignment="1">
      <alignment horizontal="center" vertical="center"/>
    </xf>
    <xf numFmtId="56" fontId="4" fillId="6" borderId="51" xfId="0" applyNumberFormat="1" applyFont="1" applyFill="1" applyBorder="1" applyAlignment="1">
      <alignment horizontal="center" vertical="center"/>
    </xf>
    <xf numFmtId="56" fontId="4" fillId="6" borderId="52" xfId="0" applyNumberFormat="1" applyFont="1" applyFill="1" applyBorder="1" applyAlignment="1">
      <alignment horizontal="center" vertical="center"/>
    </xf>
    <xf numFmtId="38" fontId="7" fillId="3" borderId="53" xfId="1" applyFont="1" applyFill="1" applyBorder="1" applyAlignment="1">
      <alignment horizontal="right" vertical="center"/>
    </xf>
    <xf numFmtId="38" fontId="7" fillId="3" borderId="54" xfId="1" applyFont="1" applyFill="1" applyBorder="1" applyAlignment="1">
      <alignment horizontal="right" vertical="center"/>
    </xf>
    <xf numFmtId="0" fontId="4" fillId="5" borderId="55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3" borderId="56" xfId="0" applyFont="1" applyFill="1" applyBorder="1" applyAlignment="1" applyProtection="1">
      <alignment horizontal="left" vertical="top" wrapText="1"/>
      <protection locked="0"/>
    </xf>
    <xf numFmtId="0" fontId="0" fillId="3" borderId="57" xfId="0" applyFill="1" applyBorder="1" applyAlignment="1" applyProtection="1">
      <alignment horizontal="left" vertical="top" wrapText="1"/>
      <protection locked="0"/>
    </xf>
    <xf numFmtId="0" fontId="0" fillId="3" borderId="58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61" xfId="0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56" fontId="4" fillId="3" borderId="63" xfId="0" applyNumberFormat="1" applyFont="1" applyFill="1" applyBorder="1" applyAlignment="1" applyProtection="1">
      <alignment horizontal="center" vertical="center"/>
      <protection locked="0"/>
    </xf>
    <xf numFmtId="56" fontId="4" fillId="3" borderId="46" xfId="0" applyNumberFormat="1" applyFont="1" applyFill="1" applyBorder="1" applyAlignment="1" applyProtection="1">
      <alignment horizontal="center" vertical="center"/>
      <protection locked="0"/>
    </xf>
    <xf numFmtId="20" fontId="4" fillId="3" borderId="45" xfId="0" applyNumberFormat="1" applyFont="1" applyFill="1" applyBorder="1" applyAlignment="1" applyProtection="1">
      <alignment horizontal="center" vertical="center"/>
      <protection locked="0"/>
    </xf>
    <xf numFmtId="38" fontId="4" fillId="3" borderId="46" xfId="1" applyFont="1" applyFill="1" applyBorder="1">
      <alignment vertical="center"/>
    </xf>
    <xf numFmtId="56" fontId="4" fillId="6" borderId="28" xfId="0" applyNumberFormat="1" applyFont="1" applyFill="1" applyBorder="1" applyAlignment="1">
      <alignment horizontal="center" vertical="center"/>
    </xf>
    <xf numFmtId="56" fontId="4" fillId="6" borderId="18" xfId="0" applyNumberFormat="1" applyFont="1" applyFill="1" applyBorder="1" applyAlignment="1">
      <alignment horizontal="center" vertical="center"/>
    </xf>
    <xf numFmtId="0" fontId="4" fillId="6" borderId="18" xfId="0" applyFont="1" applyFill="1" applyBorder="1">
      <alignment vertical="center"/>
    </xf>
    <xf numFmtId="0" fontId="4" fillId="6" borderId="29" xfId="0" applyFont="1" applyFill="1" applyBorder="1">
      <alignment vertical="center"/>
    </xf>
    <xf numFmtId="38" fontId="7" fillId="3" borderId="17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0" fontId="18" fillId="3" borderId="65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4" fillId="3" borderId="65" xfId="0" applyFont="1" applyFill="1" applyBorder="1">
      <alignment vertical="center"/>
    </xf>
    <xf numFmtId="0" fontId="0" fillId="3" borderId="66" xfId="0" applyFill="1" applyBorder="1">
      <alignment vertical="center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>
      <alignment vertical="center"/>
    </xf>
    <xf numFmtId="56" fontId="4" fillId="3" borderId="67" xfId="0" applyNumberFormat="1" applyFont="1" applyFill="1" applyBorder="1" applyAlignment="1" applyProtection="1">
      <alignment horizontal="center" vertical="center"/>
      <protection locked="0"/>
    </xf>
    <xf numFmtId="56" fontId="4" fillId="3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3" borderId="60" xfId="1" applyFont="1" applyFill="1" applyBorder="1">
      <alignment vertical="center"/>
    </xf>
    <xf numFmtId="0" fontId="4" fillId="6" borderId="51" xfId="0" applyFont="1" applyFill="1" applyBorder="1">
      <alignment vertical="center"/>
    </xf>
    <xf numFmtId="0" fontId="4" fillId="6" borderId="68" xfId="0" applyFont="1" applyFill="1" applyBorder="1">
      <alignment vertical="center"/>
    </xf>
    <xf numFmtId="38" fontId="7" fillId="3" borderId="69" xfId="1" applyFont="1" applyFill="1" applyBorder="1">
      <alignment vertical="center"/>
    </xf>
    <xf numFmtId="38" fontId="7" fillId="3" borderId="51" xfId="1" applyFont="1" applyFill="1" applyBorder="1">
      <alignment vertical="center"/>
    </xf>
    <xf numFmtId="38" fontId="7" fillId="3" borderId="70" xfId="1" applyFont="1" applyFill="1" applyBorder="1">
      <alignment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3" borderId="57" xfId="0" applyFont="1" applyFill="1" applyBorder="1">
      <alignment vertical="center"/>
    </xf>
    <xf numFmtId="0" fontId="0" fillId="0" borderId="57" xfId="0" applyBorder="1">
      <alignment vertical="center"/>
    </xf>
    <xf numFmtId="56" fontId="4" fillId="3" borderId="71" xfId="0" applyNumberFormat="1" applyFont="1" applyFill="1" applyBorder="1" applyAlignment="1" applyProtection="1">
      <alignment horizontal="center" vertical="center"/>
      <protection locked="0"/>
    </xf>
    <xf numFmtId="56" fontId="4" fillId="3" borderId="32" xfId="0" applyNumberFormat="1" applyFont="1" applyFill="1" applyBorder="1" applyAlignment="1" applyProtection="1">
      <alignment horizontal="center" vertical="center"/>
      <protection locked="0"/>
    </xf>
    <xf numFmtId="20" fontId="4" fillId="3" borderId="15" xfId="0" applyNumberFormat="1" applyFont="1" applyFill="1" applyBorder="1" applyAlignment="1" applyProtection="1">
      <alignment horizontal="center" vertical="center"/>
      <protection locked="0"/>
    </xf>
    <xf numFmtId="20" fontId="4" fillId="3" borderId="32" xfId="0" applyNumberFormat="1" applyFont="1" applyFill="1" applyBorder="1" applyAlignment="1" applyProtection="1">
      <alignment horizontal="center" vertical="center"/>
      <protection locked="0"/>
    </xf>
    <xf numFmtId="20" fontId="4" fillId="3" borderId="15" xfId="0" applyNumberFormat="1" applyFont="1" applyFill="1" applyBorder="1" applyProtection="1">
      <alignment vertical="center"/>
      <protection locked="0"/>
    </xf>
    <xf numFmtId="0" fontId="4" fillId="3" borderId="32" xfId="0" applyFont="1" applyFill="1" applyBorder="1" applyProtection="1">
      <alignment vertical="center"/>
      <protection locked="0"/>
    </xf>
    <xf numFmtId="0" fontId="4" fillId="3" borderId="72" xfId="0" applyFont="1" applyFill="1" applyBorder="1" applyProtection="1">
      <alignment vertical="center"/>
      <protection locked="0"/>
    </xf>
    <xf numFmtId="0" fontId="4" fillId="5" borderId="73" xfId="0" applyFont="1" applyFill="1" applyBorder="1" applyAlignment="1">
      <alignment vertical="center" textRotation="255"/>
    </xf>
    <xf numFmtId="0" fontId="4" fillId="5" borderId="74" xfId="0" applyFont="1" applyFill="1" applyBorder="1" applyAlignment="1">
      <alignment vertical="center" textRotation="255"/>
    </xf>
    <xf numFmtId="0" fontId="4" fillId="5" borderId="12" xfId="0" applyFont="1" applyFill="1" applyBorder="1" applyAlignment="1">
      <alignment vertical="center" textRotation="255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61" xfId="0" applyBorder="1">
      <alignment vertical="center"/>
    </xf>
    <xf numFmtId="0" fontId="0" fillId="0" borderId="35" xfId="0" applyBorder="1">
      <alignment vertical="center"/>
    </xf>
    <xf numFmtId="0" fontId="0" fillId="0" borderId="3" xfId="0" applyBorder="1">
      <alignment vertical="center"/>
    </xf>
    <xf numFmtId="0" fontId="0" fillId="0" borderId="36" xfId="0" applyBorder="1">
      <alignment vertical="center"/>
    </xf>
    <xf numFmtId="20" fontId="4" fillId="3" borderId="21" xfId="0" applyNumberFormat="1" applyFont="1" applyFill="1" applyBorder="1" applyProtection="1">
      <alignment vertical="center"/>
      <protection locked="0"/>
    </xf>
    <xf numFmtId="0" fontId="4" fillId="3" borderId="60" xfId="0" applyFont="1" applyFill="1" applyBorder="1" applyProtection="1">
      <alignment vertical="center"/>
      <protection locked="0"/>
    </xf>
    <xf numFmtId="0" fontId="22" fillId="5" borderId="2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9" fontId="23" fillId="0" borderId="22" xfId="0" applyNumberFormat="1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11" fillId="0" borderId="21" xfId="3" applyFont="1" applyBorder="1">
      <alignment vertical="center"/>
    </xf>
    <xf numFmtId="0" fontId="8" fillId="0" borderId="1" xfId="3" applyBorder="1">
      <alignment vertical="center"/>
    </xf>
    <xf numFmtId="0" fontId="11" fillId="0" borderId="20" xfId="3" applyFont="1" applyBorder="1">
      <alignment vertical="center"/>
    </xf>
    <xf numFmtId="0" fontId="8" fillId="0" borderId="20" xfId="3" applyBorder="1">
      <alignment vertical="center"/>
    </xf>
    <xf numFmtId="0" fontId="11" fillId="0" borderId="21" xfId="3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/>
    </xf>
    <xf numFmtId="0" fontId="11" fillId="0" borderId="73" xfId="3" applyFont="1" applyBorder="1">
      <alignment vertical="center"/>
    </xf>
    <xf numFmtId="0" fontId="11" fillId="0" borderId="74" xfId="3" applyFont="1" applyBorder="1">
      <alignment vertical="center"/>
    </xf>
    <xf numFmtId="0" fontId="11" fillId="0" borderId="12" xfId="3" applyFont="1" applyBorder="1">
      <alignment vertical="center"/>
    </xf>
    <xf numFmtId="0" fontId="8" fillId="0" borderId="12" xfId="3" applyBorder="1">
      <alignment vertical="center"/>
    </xf>
    <xf numFmtId="0" fontId="11" fillId="0" borderId="73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/>
    </xf>
    <xf numFmtId="180" fontId="11" fillId="0" borderId="73" xfId="3" applyNumberFormat="1" applyFont="1" applyBorder="1" applyAlignment="1">
      <alignment horizontal="right" vertical="center"/>
    </xf>
    <xf numFmtId="180" fontId="11" fillId="0" borderId="12" xfId="3" applyNumberFormat="1" applyFont="1" applyBorder="1" applyAlignment="1">
      <alignment horizontal="right" vertical="center"/>
    </xf>
    <xf numFmtId="0" fontId="11" fillId="0" borderId="74" xfId="3" applyFont="1" applyBorder="1" applyAlignment="1">
      <alignment horizontal="center" vertical="center"/>
    </xf>
    <xf numFmtId="180" fontId="11" fillId="0" borderId="74" xfId="3" applyNumberFormat="1" applyFont="1" applyBorder="1" applyAlignment="1">
      <alignment horizontal="right" vertical="center"/>
    </xf>
    <xf numFmtId="0" fontId="28" fillId="3" borderId="65" xfId="0" applyFont="1" applyFill="1" applyBorder="1">
      <alignment vertical="center"/>
    </xf>
    <xf numFmtId="0" fontId="29" fillId="3" borderId="66" xfId="0" applyFont="1" applyFill="1" applyBorder="1">
      <alignment vertical="center"/>
    </xf>
    <xf numFmtId="0" fontId="27" fillId="3" borderId="17" xfId="2" applyFill="1" applyBorder="1">
      <alignment vertical="center"/>
    </xf>
    <xf numFmtId="182" fontId="7" fillId="3" borderId="0" xfId="0" applyNumberFormat="1" applyFont="1" applyFill="1" applyAlignment="1">
      <alignment horizontal="center" vertical="center" shrinkToFit="1"/>
    </xf>
    <xf numFmtId="182" fontId="8" fillId="3" borderId="0" xfId="0" applyNumberFormat="1" applyFont="1" applyFill="1" applyAlignment="1">
      <alignment horizontal="center" vertical="center" shrinkToFit="1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0</xdr:rowOff>
    </xdr:from>
    <xdr:to>
      <xdr:col>11</xdr:col>
      <xdr:colOff>9525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76375" y="2190750"/>
          <a:ext cx="1828800" cy="24765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</xdr:row>
      <xdr:rowOff>0</xdr:rowOff>
    </xdr:from>
    <xdr:to>
      <xdr:col>26</xdr:col>
      <xdr:colOff>0</xdr:colOff>
      <xdr:row>10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38850" y="2686050"/>
          <a:ext cx="1828800" cy="24765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</xdr:colOff>
      <xdr:row>39</xdr:row>
      <xdr:rowOff>57150</xdr:rowOff>
    </xdr:from>
    <xdr:to>
      <xdr:col>20</xdr:col>
      <xdr:colOff>85725</xdr:colOff>
      <xdr:row>44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2949" y="9496425"/>
          <a:ext cx="5381626" cy="127635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kumimoji="1" lang="en-US" altLang="ja-JP" sz="300">
            <a:latin typeface="+mj-ea"/>
            <a:ea typeface="+mj-ea"/>
          </a:endParaRPr>
        </a:p>
        <a:p>
          <a:pPr algn="l"/>
          <a:r>
            <a:rPr kumimoji="1" lang="ja-JP" altLang="en-US" sz="1100">
              <a:latin typeface="+mj-ea"/>
              <a:ea typeface="+mj-ea"/>
            </a:rPr>
            <a:t>連絡先　「春日井市少年自然の家」</a:t>
          </a:r>
          <a:r>
            <a:rPr kumimoji="1" lang="en-US" altLang="ja-JP" sz="1100">
              <a:latin typeface="+mj-ea"/>
              <a:ea typeface="+mj-ea"/>
            </a:rPr>
            <a:t>2</a:t>
          </a:r>
          <a:r>
            <a:rPr kumimoji="1" lang="ja-JP" altLang="en-US" sz="1100">
              <a:latin typeface="+mj-ea"/>
              <a:ea typeface="+mj-ea"/>
            </a:rPr>
            <a:t>階厨房　（運営会社</a:t>
          </a:r>
          <a:r>
            <a:rPr kumimoji="1" lang="en-US" altLang="ja-JP" sz="1100">
              <a:latin typeface="+mj-ea"/>
              <a:ea typeface="+mj-ea"/>
            </a:rPr>
            <a:t>/</a:t>
          </a:r>
          <a:r>
            <a:rPr kumimoji="1" lang="ja-JP" altLang="en-US" sz="1100">
              <a:latin typeface="+mj-ea"/>
              <a:ea typeface="+mj-ea"/>
            </a:rPr>
            <a:t>日本ゼネラルフード㈱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endParaRPr kumimoji="1" lang="en-US" altLang="ja-JP" sz="3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担当者　齋藤（サイトウ）</a:t>
          </a:r>
          <a:endParaRPr kumimoji="1" lang="en-US" altLang="ja-JP" sz="11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endParaRPr kumimoji="1" lang="en-US" altLang="ja-JP" sz="3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電話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/FAX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　０５６８－９２－３９２０　　</a:t>
          </a:r>
          <a:r>
            <a:rPr kumimoji="1" lang="ja-JP" altLang="en-US" sz="1100">
              <a:latin typeface="+mj-ea"/>
              <a:ea typeface="+mj-ea"/>
            </a:rPr>
            <a:t>Ｅ</a:t>
          </a:r>
          <a:r>
            <a:rPr kumimoji="1" lang="en-US" altLang="ja-JP" sz="1100">
              <a:latin typeface="+mj-ea"/>
              <a:ea typeface="+mj-ea"/>
            </a:rPr>
            <a:t>-mail </a:t>
          </a: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en-US" altLang="ja-JP" sz="1100">
              <a:latin typeface="+mj-ea"/>
              <a:ea typeface="+mj-ea"/>
            </a:rPr>
            <a:t>ngf0044@ngf-penguin.co.jp</a:t>
          </a:r>
        </a:p>
        <a:p>
          <a:pPr algn="l"/>
          <a:endParaRPr kumimoji="1" lang="en-US" altLang="ja-JP" sz="300">
            <a:latin typeface="+mj-ea"/>
            <a:ea typeface="+mj-ea"/>
          </a:endParaRPr>
        </a:p>
        <a:p>
          <a:pPr algn="l"/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不在時は、「注文書</a:t>
          </a:r>
          <a:r>
            <a:rPr kumimoji="1" lang="en-US" altLang="ja-JP" sz="1100">
              <a:latin typeface="+mj-ea"/>
              <a:ea typeface="+mj-ea"/>
            </a:rPr>
            <a:t>BOX</a:t>
          </a:r>
          <a:r>
            <a:rPr kumimoji="1" lang="ja-JP" altLang="en-US" sz="1100">
              <a:latin typeface="+mj-ea"/>
              <a:ea typeface="+mj-ea"/>
            </a:rPr>
            <a:t>」にお入れ下さい。後日折り返しご連絡いたします。</a:t>
          </a:r>
          <a:endParaRPr kumimoji="1" lang="en-US" altLang="ja-JP" sz="1100"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16</xdr:col>
      <xdr:colOff>304799</xdr:colOff>
      <xdr:row>24</xdr:row>
      <xdr:rowOff>247649</xdr:rowOff>
    </xdr:from>
    <xdr:to>
      <xdr:col>24</xdr:col>
      <xdr:colOff>85724</xdr:colOff>
      <xdr:row>34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24449" y="6115049"/>
          <a:ext cx="2219325" cy="22002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○新規のご予約、取消は、 利用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初日の</a:t>
          </a:r>
          <a:r>
            <a:rPr kumimoji="1" lang="en-US" altLang="ja-JP" sz="900">
              <a:latin typeface="+mn-ea"/>
              <a:ea typeface="+mn-ea"/>
            </a:rPr>
            <a:t>10</a:t>
          </a:r>
          <a:r>
            <a:rPr kumimoji="1" lang="ja-JP" altLang="en-US" sz="900">
              <a:latin typeface="+mn-ea"/>
              <a:ea typeface="+mn-ea"/>
            </a:rPr>
            <a:t>日前までにお願いし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○食事（食堂）、おにぎり、パン等の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予約食数の変更は、利用初日の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3</a:t>
          </a:r>
          <a:r>
            <a:rPr kumimoji="1" lang="ja-JP" altLang="en-US" sz="900">
              <a:latin typeface="+mn-ea"/>
              <a:ea typeface="+mn-ea"/>
            </a:rPr>
            <a:t>日前まで、紙パック・ジュースは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７日前までにお願いします。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〇上記期間以降の取消、変更が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あった場合は取消、変更前の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予約数で料金をいただきます。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〇</a:t>
          </a:r>
          <a:r>
            <a:rPr kumimoji="1" lang="en-US" altLang="ja-JP" sz="900">
              <a:latin typeface="+mn-ea"/>
              <a:ea typeface="+mn-ea"/>
            </a:rPr>
            <a:t>3</a:t>
          </a:r>
          <a:r>
            <a:rPr kumimoji="1" lang="ja-JP" altLang="en-US" sz="900">
              <a:latin typeface="+mn-ea"/>
              <a:ea typeface="+mn-ea"/>
            </a:rPr>
            <a:t>歳以上は、食事料金が必要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です。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twoCellAnchor>
  <xdr:oneCellAnchor>
    <xdr:from>
      <xdr:col>2</xdr:col>
      <xdr:colOff>0</xdr:colOff>
      <xdr:row>1</xdr:row>
      <xdr:rowOff>0</xdr:rowOff>
    </xdr:from>
    <xdr:ext cx="1737014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F56BB52-A26C-4780-A9FD-6D8F80630205}"/>
            </a:ext>
          </a:extLst>
        </xdr:cNvPr>
        <xdr:cNvSpPr txBox="1"/>
      </xdr:nvSpPr>
      <xdr:spPr>
        <a:xfrm>
          <a:off x="320040" y="388620"/>
          <a:ext cx="1737014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2019</a:t>
          </a:r>
          <a:r>
            <a:rPr kumimoji="1" lang="ja-JP" altLang="en-US" sz="1100"/>
            <a:t>年</a:t>
          </a:r>
          <a:r>
            <a:rPr kumimoji="1" lang="en-US" altLang="ja-JP" sz="1100" b="1"/>
            <a:t>10</a:t>
          </a:r>
          <a:r>
            <a:rPr kumimoji="1" lang="ja-JP" altLang="en-US" sz="1100" b="1"/>
            <a:t>月</a:t>
          </a:r>
          <a:r>
            <a:rPr kumimoji="1" lang="en-US" altLang="ja-JP" sz="1100" b="1"/>
            <a:t>1</a:t>
          </a:r>
          <a:r>
            <a:rPr kumimoji="1" lang="ja-JP" altLang="en-US" sz="1100" b="1"/>
            <a:t>日</a:t>
          </a:r>
          <a:r>
            <a:rPr kumimoji="1" lang="ja-JP" altLang="en-US" sz="1100"/>
            <a:t>以降予約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0</xdr:rowOff>
    </xdr:from>
    <xdr:to>
      <xdr:col>11</xdr:col>
      <xdr:colOff>9525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476375" y="2190750"/>
          <a:ext cx="1828800" cy="24765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</xdr:row>
      <xdr:rowOff>0</xdr:rowOff>
    </xdr:from>
    <xdr:to>
      <xdr:col>26</xdr:col>
      <xdr:colOff>0</xdr:colOff>
      <xdr:row>10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038850" y="2686050"/>
          <a:ext cx="1828800" cy="24765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</xdr:colOff>
      <xdr:row>39</xdr:row>
      <xdr:rowOff>57150</xdr:rowOff>
    </xdr:from>
    <xdr:to>
      <xdr:col>20</xdr:col>
      <xdr:colOff>85725</xdr:colOff>
      <xdr:row>44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2949" y="9496425"/>
          <a:ext cx="5381626" cy="127635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kumimoji="1" lang="en-US" altLang="ja-JP" sz="300">
            <a:latin typeface="+mj-ea"/>
            <a:ea typeface="+mj-ea"/>
          </a:endParaRPr>
        </a:p>
        <a:p>
          <a:pPr algn="l"/>
          <a:r>
            <a:rPr kumimoji="1" lang="ja-JP" altLang="en-US" sz="1100">
              <a:latin typeface="+mj-ea"/>
              <a:ea typeface="+mj-ea"/>
            </a:rPr>
            <a:t>連絡先　「春日井市少年自然の家」</a:t>
          </a:r>
          <a:r>
            <a:rPr kumimoji="1" lang="en-US" altLang="ja-JP" sz="1100">
              <a:latin typeface="+mj-ea"/>
              <a:ea typeface="+mj-ea"/>
            </a:rPr>
            <a:t>2</a:t>
          </a:r>
          <a:r>
            <a:rPr kumimoji="1" lang="ja-JP" altLang="en-US" sz="1100">
              <a:latin typeface="+mj-ea"/>
              <a:ea typeface="+mj-ea"/>
            </a:rPr>
            <a:t>階厨房　（運営会社</a:t>
          </a:r>
          <a:r>
            <a:rPr kumimoji="1" lang="en-US" altLang="ja-JP" sz="1100">
              <a:latin typeface="+mj-ea"/>
              <a:ea typeface="+mj-ea"/>
            </a:rPr>
            <a:t>/</a:t>
          </a:r>
          <a:r>
            <a:rPr kumimoji="1" lang="ja-JP" altLang="en-US" sz="1100">
              <a:latin typeface="+mj-ea"/>
              <a:ea typeface="+mj-ea"/>
            </a:rPr>
            <a:t>日本ゼネラルフード㈱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endParaRPr kumimoji="1" lang="en-US" altLang="ja-JP" sz="3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担当者　齋藤（サイトウ）</a:t>
          </a:r>
          <a:endParaRPr kumimoji="1" lang="en-US" altLang="ja-JP" sz="11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endParaRPr kumimoji="1" lang="en-US" altLang="ja-JP" sz="3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電話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/FAX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　０５６８－９２－３９２０　　</a:t>
          </a:r>
          <a:r>
            <a:rPr kumimoji="1" lang="ja-JP" altLang="en-US" sz="1100">
              <a:latin typeface="+mj-ea"/>
              <a:ea typeface="+mj-ea"/>
            </a:rPr>
            <a:t>Ｅ</a:t>
          </a:r>
          <a:r>
            <a:rPr kumimoji="1" lang="en-US" altLang="ja-JP" sz="1100">
              <a:latin typeface="+mj-ea"/>
              <a:ea typeface="+mj-ea"/>
            </a:rPr>
            <a:t>-mail </a:t>
          </a: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en-US" altLang="ja-JP" sz="1100">
              <a:latin typeface="+mj-ea"/>
              <a:ea typeface="+mj-ea"/>
            </a:rPr>
            <a:t>ngf0044@ngf-penguin.co.jp</a:t>
          </a:r>
        </a:p>
        <a:p>
          <a:pPr algn="l"/>
          <a:endParaRPr kumimoji="1" lang="en-US" altLang="ja-JP" sz="300">
            <a:latin typeface="+mj-ea"/>
            <a:ea typeface="+mj-ea"/>
          </a:endParaRPr>
        </a:p>
        <a:p>
          <a:pPr algn="l"/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不在時は、「注文書</a:t>
          </a:r>
          <a:r>
            <a:rPr kumimoji="1" lang="en-US" altLang="ja-JP" sz="1100">
              <a:latin typeface="+mj-ea"/>
              <a:ea typeface="+mj-ea"/>
            </a:rPr>
            <a:t>BOX</a:t>
          </a:r>
          <a:r>
            <a:rPr kumimoji="1" lang="ja-JP" altLang="en-US" sz="1100">
              <a:latin typeface="+mj-ea"/>
              <a:ea typeface="+mj-ea"/>
            </a:rPr>
            <a:t>」にお入れ下さい。後日折り返しご連絡いたします。</a:t>
          </a:r>
          <a:endParaRPr kumimoji="1" lang="en-US" altLang="ja-JP" sz="1100"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1</xdr:row>
      <xdr:rowOff>190500</xdr:rowOff>
    </xdr:from>
    <xdr:to>
      <xdr:col>17</xdr:col>
      <xdr:colOff>244475</xdr:colOff>
      <xdr:row>2</xdr:row>
      <xdr:rowOff>88901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5175" y="581025"/>
          <a:ext cx="2063750" cy="203201"/>
        </a:xfrm>
        <a:prstGeom prst="wedgeRectCallout">
          <a:avLst>
            <a:gd name="adj1" fmla="val -13294"/>
            <a:gd name="adj2" fmla="val -168845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リストにより表示が連動変更される。</a:t>
          </a:r>
        </a:p>
      </xdr:txBody>
    </xdr:sp>
    <xdr:clientData/>
  </xdr:twoCellAnchor>
  <xdr:twoCellAnchor>
    <xdr:from>
      <xdr:col>14</xdr:col>
      <xdr:colOff>76200</xdr:colOff>
      <xdr:row>4</xdr:row>
      <xdr:rowOff>85725</xdr:rowOff>
    </xdr:from>
    <xdr:to>
      <xdr:col>17</xdr:col>
      <xdr:colOff>238125</xdr:colOff>
      <xdr:row>6</xdr:row>
      <xdr:rowOff>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286250" y="1352550"/>
          <a:ext cx="1076325" cy="342900"/>
        </a:xfrm>
        <a:prstGeom prst="wedgeRectCallout">
          <a:avLst>
            <a:gd name="adj1" fmla="val 1194"/>
            <a:gd name="adj2" fmla="val 194556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ドロップダウンリストより選択する。</a:t>
          </a:r>
        </a:p>
      </xdr:txBody>
    </xdr:sp>
    <xdr:clientData/>
  </xdr:twoCellAnchor>
  <xdr:twoCellAnchor>
    <xdr:from>
      <xdr:col>26</xdr:col>
      <xdr:colOff>38100</xdr:colOff>
      <xdr:row>2</xdr:row>
      <xdr:rowOff>123825</xdr:rowOff>
    </xdr:from>
    <xdr:to>
      <xdr:col>29</xdr:col>
      <xdr:colOff>38100</xdr:colOff>
      <xdr:row>3</xdr:row>
      <xdr:rowOff>180975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905750" y="819150"/>
          <a:ext cx="1076325" cy="342900"/>
        </a:xfrm>
        <a:prstGeom prst="wedgeRectCallout">
          <a:avLst>
            <a:gd name="adj1" fmla="val -10311"/>
            <a:gd name="adj2" fmla="val -194333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ドロップダウンリストより選択する。</a:t>
          </a:r>
        </a:p>
      </xdr:txBody>
    </xdr:sp>
    <xdr:clientData/>
  </xdr:twoCellAnchor>
  <xdr:twoCellAnchor>
    <xdr:from>
      <xdr:col>5</xdr:col>
      <xdr:colOff>133350</xdr:colOff>
      <xdr:row>18</xdr:row>
      <xdr:rowOff>190500</xdr:rowOff>
    </xdr:from>
    <xdr:to>
      <xdr:col>11</xdr:col>
      <xdr:colOff>3175</xdr:colOff>
      <xdr:row>20</xdr:row>
      <xdr:rowOff>38100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00200" y="4676775"/>
          <a:ext cx="1698625" cy="342900"/>
        </a:xfrm>
        <a:prstGeom prst="wedgeRectCallout">
          <a:avLst>
            <a:gd name="adj1" fmla="val 51773"/>
            <a:gd name="adj2" fmla="val -105443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ドロップダウンリストより選択する。（単価は連動表示）</a:t>
          </a:r>
        </a:p>
      </xdr:txBody>
    </xdr:sp>
    <xdr:clientData/>
  </xdr:twoCellAnchor>
  <xdr:twoCellAnchor>
    <xdr:from>
      <xdr:col>1</xdr:col>
      <xdr:colOff>76200</xdr:colOff>
      <xdr:row>28</xdr:row>
      <xdr:rowOff>180975</xdr:rowOff>
    </xdr:from>
    <xdr:to>
      <xdr:col>6</xdr:col>
      <xdr:colOff>250825</xdr:colOff>
      <xdr:row>30</xdr:row>
      <xdr:rowOff>28575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23850" y="7038975"/>
          <a:ext cx="1698625" cy="342900"/>
        </a:xfrm>
        <a:prstGeom prst="wedgeRectCallout">
          <a:avLst>
            <a:gd name="adj1" fmla="val -62059"/>
            <a:gd name="adj2" fmla="val -144333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右のメニューから選択し、該当番号を入力する。（単価は連動表示）</a:t>
          </a:r>
        </a:p>
      </xdr:txBody>
    </xdr:sp>
    <xdr:clientData/>
  </xdr:twoCellAnchor>
  <xdr:twoCellAnchor>
    <xdr:from>
      <xdr:col>17</xdr:col>
      <xdr:colOff>247650</xdr:colOff>
      <xdr:row>25</xdr:row>
      <xdr:rowOff>19050</xdr:rowOff>
    </xdr:from>
    <xdr:to>
      <xdr:col>25</xdr:col>
      <xdr:colOff>28575</xdr:colOff>
      <xdr:row>34</xdr:row>
      <xdr:rowOff>133351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372100" y="6134100"/>
          <a:ext cx="2219325" cy="22002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○新規のご予約、取消は、 利用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初日の</a:t>
          </a:r>
          <a:r>
            <a:rPr kumimoji="1" lang="en-US" altLang="ja-JP" sz="900">
              <a:latin typeface="+mn-ea"/>
              <a:ea typeface="+mn-ea"/>
            </a:rPr>
            <a:t>10</a:t>
          </a:r>
          <a:r>
            <a:rPr kumimoji="1" lang="ja-JP" altLang="en-US" sz="900">
              <a:latin typeface="+mn-ea"/>
              <a:ea typeface="+mn-ea"/>
            </a:rPr>
            <a:t>日前までにお願いし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○食事（食堂）、おにぎり、パン等の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予約食数の変更は、利用初日の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3</a:t>
          </a:r>
          <a:r>
            <a:rPr kumimoji="1" lang="ja-JP" altLang="en-US" sz="900">
              <a:latin typeface="+mn-ea"/>
              <a:ea typeface="+mn-ea"/>
            </a:rPr>
            <a:t>日前まで、紙パック・ジュースは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７日前までにお願いします。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〇上記期間以降の取消、変更が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あった場合は取消、変更前の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予約数で料金をいただきます。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〇</a:t>
          </a:r>
          <a:r>
            <a:rPr kumimoji="1" lang="en-US" altLang="ja-JP" sz="900">
              <a:latin typeface="+mn-ea"/>
              <a:ea typeface="+mn-ea"/>
            </a:rPr>
            <a:t>3</a:t>
          </a:r>
          <a:r>
            <a:rPr kumimoji="1" lang="ja-JP" altLang="en-US" sz="900">
              <a:latin typeface="+mn-ea"/>
              <a:ea typeface="+mn-ea"/>
            </a:rPr>
            <a:t>歳以上は、食事料金が必要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です。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180975</xdr:colOff>
      <xdr:row>19</xdr:row>
      <xdr:rowOff>38100</xdr:rowOff>
    </xdr:from>
    <xdr:to>
      <xdr:col>18</xdr:col>
      <xdr:colOff>50800</xdr:colOff>
      <xdr:row>20</xdr:row>
      <xdr:rowOff>133350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781425" y="4772025"/>
          <a:ext cx="1698625" cy="342900"/>
        </a:xfrm>
        <a:prstGeom prst="wedgeRectCallout">
          <a:avLst>
            <a:gd name="adj1" fmla="val 47287"/>
            <a:gd name="adj2" fmla="val -147110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ctr"/>
          <a:r>
            <a:rPr kumimoji="1" lang="ja-JP" altLang="en-US" sz="800">
              <a:latin typeface="+mn-ea"/>
              <a:ea typeface="+mn-ea"/>
            </a:rPr>
            <a:t>食材を渡すときにどれくらいに食材をわけてほしいか記入</a:t>
          </a:r>
        </a:p>
      </xdr:txBody>
    </xdr:sp>
    <xdr:clientData/>
  </xdr:twoCellAnchor>
  <xdr:oneCellAnchor>
    <xdr:from>
      <xdr:col>2</xdr:col>
      <xdr:colOff>22860</xdr:colOff>
      <xdr:row>0</xdr:row>
      <xdr:rowOff>381000</xdr:rowOff>
    </xdr:from>
    <xdr:ext cx="1737014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4BF3A1D-AA88-49AC-96D1-7DEA6D195A79}"/>
            </a:ext>
          </a:extLst>
        </xdr:cNvPr>
        <xdr:cNvSpPr txBox="1"/>
      </xdr:nvSpPr>
      <xdr:spPr>
        <a:xfrm>
          <a:off x="342900" y="381000"/>
          <a:ext cx="1737014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2019</a:t>
          </a:r>
          <a:r>
            <a:rPr kumimoji="1" lang="ja-JP" altLang="en-US" sz="1100"/>
            <a:t>年</a:t>
          </a:r>
          <a:r>
            <a:rPr kumimoji="1" lang="en-US" altLang="ja-JP" sz="1100" b="1"/>
            <a:t>10</a:t>
          </a:r>
          <a:r>
            <a:rPr kumimoji="1" lang="ja-JP" altLang="en-US" sz="1100" b="1"/>
            <a:t>月</a:t>
          </a:r>
          <a:r>
            <a:rPr kumimoji="1" lang="en-US" altLang="ja-JP" sz="1100" b="1"/>
            <a:t>1</a:t>
          </a:r>
          <a:r>
            <a:rPr kumimoji="1" lang="ja-JP" altLang="en-US" sz="1100" b="1"/>
            <a:t>日</a:t>
          </a:r>
          <a:r>
            <a:rPr kumimoji="1" lang="ja-JP" altLang="en-US" sz="1100"/>
            <a:t>以降予約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4</xdr:col>
      <xdr:colOff>104775</xdr:colOff>
      <xdr:row>5</xdr:row>
      <xdr:rowOff>133350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1950" y="390525"/>
          <a:ext cx="914400" cy="1190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見</a:t>
          </a:r>
          <a:endParaRPr kumimoji="1" lang="en-US" altLang="ja-JP" sz="2400"/>
        </a:p>
        <a:p>
          <a:pPr algn="ctr"/>
          <a:r>
            <a:rPr kumimoji="1" lang="ja-JP" altLang="en-US" sz="2400"/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enpen@club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view="pageBreakPreview" zoomScaleSheetLayoutView="100" zoomScalePageLayoutView="75" workbookViewId="0">
      <selection activeCell="AB1" sqref="AB1"/>
    </sheetView>
  </sheetViews>
  <sheetFormatPr defaultColWidth="9" defaultRowHeight="13.5" x14ac:dyDescent="0.15"/>
  <cols>
    <col min="1" max="1" width="3.25" style="1" customWidth="1"/>
    <col min="2" max="2" width="1.5" style="1" customWidth="1"/>
    <col min="3" max="3" width="4.75" style="1" customWidth="1"/>
    <col min="4" max="4" width="5.875" style="1" customWidth="1"/>
    <col min="5" max="5" width="3.875" style="1" customWidth="1"/>
    <col min="6" max="26" width="4" style="1" customWidth="1"/>
    <col min="27" max="27" width="1" style="1" customWidth="1"/>
    <col min="28" max="28" width="9.375" style="1" customWidth="1"/>
    <col min="29" max="29" width="3.75" style="1" customWidth="1"/>
    <col min="30" max="31" width="18.5" style="1" customWidth="1"/>
    <col min="32" max="16384" width="9" style="1"/>
  </cols>
  <sheetData>
    <row r="1" spans="2:31" ht="30.75" customHeight="1" x14ac:dyDescent="0.15">
      <c r="B1" s="116" t="str">
        <f>IF(AB1="予約","春日井市少年自然の家 食事等予約受付書",IF(AB1="変更","春日井市少年自然の家　食事等変更予約受付書",IF(AB1="料金","春日井市少年自然の家　食事等料金明細書",IF(AB1="取消","春日井市少年自然の家　食事等予約取消書"))))</f>
        <v>春日井市少年自然の家 食事等予約受付書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B1" s="2" t="s">
        <v>0</v>
      </c>
      <c r="AC1" s="94"/>
      <c r="AD1" s="95"/>
      <c r="AE1" s="95"/>
    </row>
    <row r="2" spans="2:31" ht="24" customHeight="1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17">
        <f ca="1">NOW()</f>
        <v>43697.554699537039</v>
      </c>
      <c r="V2" s="118"/>
      <c r="W2" s="118"/>
      <c r="X2" s="118"/>
      <c r="Y2" s="118"/>
      <c r="Z2" s="118"/>
      <c r="AA2" s="118"/>
      <c r="AB2" s="1" t="str">
        <f>IF(R3="","",W2+S3)</f>
        <v/>
      </c>
      <c r="AC2" s="96" t="s">
        <v>1</v>
      </c>
      <c r="AD2" s="96"/>
      <c r="AE2" s="96"/>
    </row>
    <row r="3" spans="2:31" ht="22.5" customHeight="1" x14ac:dyDescent="0.15">
      <c r="C3" s="97" t="s">
        <v>2</v>
      </c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1" t="s">
        <v>3</v>
      </c>
      <c r="O3" s="102"/>
      <c r="P3" s="103"/>
      <c r="Q3" s="104"/>
      <c r="R3" s="104"/>
      <c r="S3" s="104"/>
      <c r="T3" s="105" t="s">
        <v>4</v>
      </c>
      <c r="U3" s="106"/>
      <c r="V3" s="106"/>
      <c r="W3" s="106"/>
      <c r="X3" s="106"/>
      <c r="Y3" s="106"/>
      <c r="Z3" s="107"/>
      <c r="AC3" s="4" t="s">
        <v>5</v>
      </c>
      <c r="AD3" s="4" t="s">
        <v>6</v>
      </c>
      <c r="AE3" s="4" t="s">
        <v>7</v>
      </c>
    </row>
    <row r="4" spans="2:31" ht="22.5" customHeight="1" thickBot="1" x14ac:dyDescent="0.2">
      <c r="C4" s="131" t="s">
        <v>8</v>
      </c>
      <c r="D4" s="132"/>
      <c r="E4" s="133"/>
      <c r="F4" s="134"/>
      <c r="G4" s="134"/>
      <c r="H4" s="134"/>
      <c r="I4" s="134"/>
      <c r="J4" s="134"/>
      <c r="K4" s="134"/>
      <c r="L4" s="134"/>
      <c r="M4" s="134"/>
      <c r="N4" s="132" t="s">
        <v>9</v>
      </c>
      <c r="O4" s="132"/>
      <c r="P4" s="135"/>
      <c r="Q4" s="136"/>
      <c r="R4" s="136"/>
      <c r="S4" s="136"/>
      <c r="T4" s="139"/>
      <c r="U4" s="140"/>
      <c r="V4" s="140"/>
      <c r="W4" s="140"/>
      <c r="X4" s="140"/>
      <c r="Y4" s="140"/>
      <c r="Z4" s="141"/>
      <c r="AC4" s="5">
        <v>1</v>
      </c>
      <c r="AD4" s="6" t="s">
        <v>73</v>
      </c>
      <c r="AE4" s="7">
        <v>130</v>
      </c>
    </row>
    <row r="5" spans="2:31" ht="14.25" customHeight="1" x14ac:dyDescent="0.15">
      <c r="AC5" s="5">
        <v>2</v>
      </c>
      <c r="AD5" s="6" t="s">
        <v>74</v>
      </c>
      <c r="AE5" s="7">
        <v>130</v>
      </c>
    </row>
    <row r="6" spans="2:31" ht="19.5" customHeight="1" thickBot="1" x14ac:dyDescent="0.2">
      <c r="B6" s="8" t="s">
        <v>10</v>
      </c>
      <c r="L6" s="51" t="s">
        <v>78</v>
      </c>
      <c r="AC6" s="5">
        <v>3</v>
      </c>
      <c r="AD6" s="6" t="s">
        <v>75</v>
      </c>
      <c r="AE6" s="7">
        <v>130</v>
      </c>
    </row>
    <row r="7" spans="2:31" ht="19.5" customHeight="1" x14ac:dyDescent="0.15">
      <c r="C7" s="142" t="s">
        <v>12</v>
      </c>
      <c r="D7" s="143"/>
      <c r="E7" s="146" t="s">
        <v>13</v>
      </c>
      <c r="F7" s="148" t="s">
        <v>14</v>
      </c>
      <c r="G7" s="148"/>
      <c r="H7" s="148"/>
      <c r="I7" s="149"/>
      <c r="J7" s="150">
        <v>420</v>
      </c>
      <c r="K7" s="151"/>
      <c r="L7" s="152" t="s">
        <v>15</v>
      </c>
      <c r="M7" s="153"/>
      <c r="N7" s="153"/>
      <c r="O7" s="153"/>
      <c r="P7" s="150">
        <v>530</v>
      </c>
      <c r="Q7" s="150"/>
      <c r="R7" s="150"/>
      <c r="S7" s="154"/>
      <c r="T7" s="155"/>
      <c r="U7" s="152" t="s">
        <v>16</v>
      </c>
      <c r="V7" s="153"/>
      <c r="W7" s="153"/>
      <c r="X7" s="153"/>
      <c r="Y7" s="150">
        <v>640</v>
      </c>
      <c r="Z7" s="156"/>
      <c r="AC7" s="5">
        <v>4</v>
      </c>
      <c r="AD7" s="6" t="s">
        <v>76</v>
      </c>
      <c r="AE7" s="7">
        <v>130</v>
      </c>
    </row>
    <row r="8" spans="2:31" s="11" customFormat="1" ht="19.5" customHeight="1" thickBot="1" x14ac:dyDescent="0.2">
      <c r="C8" s="144"/>
      <c r="D8" s="145"/>
      <c r="E8" s="147"/>
      <c r="F8" s="157" t="s">
        <v>18</v>
      </c>
      <c r="G8" s="157"/>
      <c r="H8" s="108" t="s">
        <v>19</v>
      </c>
      <c r="I8" s="111"/>
      <c r="J8" s="108" t="s">
        <v>20</v>
      </c>
      <c r="K8" s="109"/>
      <c r="L8" s="110" t="s">
        <v>18</v>
      </c>
      <c r="M8" s="111"/>
      <c r="N8" s="112" t="s">
        <v>19</v>
      </c>
      <c r="O8" s="113"/>
      <c r="P8" s="108" t="s">
        <v>21</v>
      </c>
      <c r="Q8" s="109"/>
      <c r="R8" s="111"/>
      <c r="S8" s="108" t="s">
        <v>20</v>
      </c>
      <c r="T8" s="114"/>
      <c r="U8" s="110" t="s">
        <v>18</v>
      </c>
      <c r="V8" s="111"/>
      <c r="W8" s="108" t="s">
        <v>19</v>
      </c>
      <c r="X8" s="111"/>
      <c r="Y8" s="108" t="s">
        <v>20</v>
      </c>
      <c r="Z8" s="115"/>
      <c r="AC8" s="5">
        <v>5</v>
      </c>
      <c r="AD8" s="6" t="s">
        <v>77</v>
      </c>
      <c r="AE8" s="7">
        <v>130</v>
      </c>
    </row>
    <row r="9" spans="2:31" ht="19.5" customHeight="1" x14ac:dyDescent="0.15">
      <c r="C9" s="173"/>
      <c r="D9" s="174"/>
      <c r="E9" s="12" t="str">
        <f>IF(C9="","",CHOOSE(WEEKDAY(C9),"日","月","火","水","木","金","土"))</f>
        <v/>
      </c>
      <c r="F9" s="175"/>
      <c r="G9" s="175"/>
      <c r="H9" s="176"/>
      <c r="I9" s="177"/>
      <c r="J9" s="137"/>
      <c r="K9" s="178"/>
      <c r="L9" s="158"/>
      <c r="M9" s="159"/>
      <c r="N9" s="179"/>
      <c r="O9" s="180"/>
      <c r="P9" s="181"/>
      <c r="Q9" s="182"/>
      <c r="R9" s="183"/>
      <c r="S9" s="137" t="str">
        <f>IF(N9="","",N9*$P$7)</f>
        <v/>
      </c>
      <c r="T9" s="138"/>
      <c r="U9" s="158"/>
      <c r="V9" s="159"/>
      <c r="W9" s="160"/>
      <c r="X9" s="161"/>
      <c r="Y9" s="162" t="str">
        <f>IF(W9="","",W9*$Y$7)</f>
        <v/>
      </c>
      <c r="Z9" s="163"/>
      <c r="AC9" s="5">
        <v>6</v>
      </c>
      <c r="AD9" s="6" t="s">
        <v>79</v>
      </c>
      <c r="AE9" s="7">
        <v>130</v>
      </c>
    </row>
    <row r="10" spans="2:31" ht="19.5" customHeight="1" x14ac:dyDescent="0.15">
      <c r="C10" s="164"/>
      <c r="D10" s="165"/>
      <c r="E10" s="12" t="str">
        <f>IF(C10="","",CHOOSE(WEEKDAY(C10),"日","月","火","水","木","金","土"))</f>
        <v/>
      </c>
      <c r="F10" s="166"/>
      <c r="G10" s="166"/>
      <c r="H10" s="167"/>
      <c r="I10" s="168"/>
      <c r="J10" s="169" t="str">
        <f>IF(H10="","",H10*$J$7)</f>
        <v/>
      </c>
      <c r="K10" s="170"/>
      <c r="L10" s="171"/>
      <c r="M10" s="172"/>
      <c r="N10" s="167"/>
      <c r="O10" s="168"/>
      <c r="P10" s="190"/>
      <c r="Q10" s="191"/>
      <c r="R10" s="192"/>
      <c r="S10" s="137" t="str">
        <f>IF(N10="","",N10*$P$7)</f>
        <v/>
      </c>
      <c r="T10" s="138"/>
      <c r="U10" s="171"/>
      <c r="V10" s="172"/>
      <c r="W10" s="167"/>
      <c r="X10" s="168"/>
      <c r="Y10" s="162" t="str">
        <f>IF(W10="","",W10*$Y$7)</f>
        <v/>
      </c>
      <c r="Z10" s="163"/>
      <c r="AC10" s="5">
        <v>7</v>
      </c>
      <c r="AD10" s="9" t="s">
        <v>17</v>
      </c>
      <c r="AE10" s="10">
        <v>150</v>
      </c>
    </row>
    <row r="11" spans="2:31" ht="19.5" customHeight="1" thickBot="1" x14ac:dyDescent="0.2">
      <c r="C11" s="119"/>
      <c r="D11" s="120"/>
      <c r="E11" s="12" t="str">
        <f>IF(C11="","",CHOOSE(WEEKDAY(C11),"日","月","火","水","木","金","土"))</f>
        <v/>
      </c>
      <c r="F11" s="121"/>
      <c r="G11" s="121"/>
      <c r="H11" s="122"/>
      <c r="I11" s="123"/>
      <c r="J11" s="124" t="str">
        <f>IF(H11="","",H11*$J$7)</f>
        <v/>
      </c>
      <c r="K11" s="125"/>
      <c r="L11" s="126"/>
      <c r="M11" s="127"/>
      <c r="N11" s="122"/>
      <c r="O11" s="123"/>
      <c r="P11" s="128"/>
      <c r="Q11" s="129"/>
      <c r="R11" s="130"/>
      <c r="S11" s="137" t="str">
        <f>IF(N11="","",N11*$P$7)</f>
        <v/>
      </c>
      <c r="T11" s="138"/>
      <c r="U11" s="184"/>
      <c r="V11" s="185"/>
      <c r="W11" s="186"/>
      <c r="X11" s="187"/>
      <c r="Y11" s="188"/>
      <c r="Z11" s="189"/>
      <c r="AC11" s="5">
        <v>8</v>
      </c>
      <c r="AD11" s="9" t="s">
        <v>22</v>
      </c>
      <c r="AE11" s="10">
        <v>150</v>
      </c>
    </row>
    <row r="12" spans="2:31" ht="19.5" customHeight="1" thickTop="1" thickBot="1" x14ac:dyDescent="0.2">
      <c r="C12" s="197" t="s">
        <v>26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0">
        <f>SUM(J10:K11)+SUM(S9:T11)+SUM(Y9:Z10)</f>
        <v>0</v>
      </c>
      <c r="V12" s="200"/>
      <c r="W12" s="200"/>
      <c r="X12" s="200"/>
      <c r="Y12" s="200"/>
      <c r="Z12" s="201"/>
      <c r="AC12" s="5">
        <v>9</v>
      </c>
      <c r="AD12" s="9" t="s">
        <v>23</v>
      </c>
      <c r="AE12" s="10">
        <v>150</v>
      </c>
    </row>
    <row r="13" spans="2:31" ht="18" customHeight="1" x14ac:dyDescent="0.15">
      <c r="C13" s="13" t="s">
        <v>28</v>
      </c>
      <c r="D13" s="14"/>
      <c r="E13" s="14"/>
      <c r="F13" s="15"/>
      <c r="G13" s="15"/>
      <c r="J13" s="16"/>
      <c r="K13" s="16"/>
      <c r="L13" s="15"/>
      <c r="M13" s="15"/>
      <c r="P13" s="16"/>
      <c r="Q13" s="16"/>
      <c r="R13" s="16"/>
      <c r="S13" s="16"/>
      <c r="T13" s="16"/>
      <c r="U13" s="15"/>
      <c r="V13" s="15"/>
      <c r="Y13" s="16"/>
      <c r="AC13" s="5">
        <v>10</v>
      </c>
      <c r="AD13" s="9" t="s">
        <v>24</v>
      </c>
      <c r="AE13" s="10">
        <v>150</v>
      </c>
    </row>
    <row r="14" spans="2:31" ht="15" customHeight="1" x14ac:dyDescent="0.15">
      <c r="C14" s="13" t="s">
        <v>30</v>
      </c>
      <c r="D14" s="14"/>
      <c r="E14" s="14"/>
      <c r="F14" s="15"/>
      <c r="G14" s="15"/>
      <c r="J14" s="16"/>
      <c r="K14" s="16"/>
      <c r="L14" s="15"/>
      <c r="M14" s="15"/>
      <c r="P14" s="16"/>
      <c r="Q14" s="16"/>
      <c r="R14" s="16"/>
      <c r="S14" s="16"/>
      <c r="T14" s="16"/>
      <c r="U14" s="15"/>
      <c r="V14" s="15"/>
      <c r="Y14" s="16"/>
      <c r="AC14" s="5">
        <v>11</v>
      </c>
      <c r="AD14" s="9" t="s">
        <v>25</v>
      </c>
      <c r="AE14" s="10">
        <v>150</v>
      </c>
    </row>
    <row r="15" spans="2:31" ht="11.25" customHeight="1" x14ac:dyDescent="0.15">
      <c r="AC15" s="5">
        <v>12</v>
      </c>
      <c r="AD15" s="9" t="s">
        <v>27</v>
      </c>
      <c r="AE15" s="10">
        <v>150</v>
      </c>
    </row>
    <row r="16" spans="2:31" ht="19.5" customHeight="1" thickBot="1" x14ac:dyDescent="0.2">
      <c r="B16" s="8" t="s">
        <v>33</v>
      </c>
      <c r="V16" s="18" t="s">
        <v>34</v>
      </c>
      <c r="AC16" s="5">
        <v>13</v>
      </c>
      <c r="AD16" s="17" t="s">
        <v>29</v>
      </c>
      <c r="AE16" s="10">
        <v>110</v>
      </c>
    </row>
    <row r="17" spans="1:31" ht="19.5" customHeight="1" x14ac:dyDescent="0.15">
      <c r="C17" s="202" t="s">
        <v>12</v>
      </c>
      <c r="D17" s="203"/>
      <c r="E17" s="19" t="s">
        <v>13</v>
      </c>
      <c r="F17" s="204" t="s">
        <v>18</v>
      </c>
      <c r="G17" s="205"/>
      <c r="H17" s="204" t="s">
        <v>19</v>
      </c>
      <c r="I17" s="205"/>
      <c r="J17" s="204" t="s">
        <v>36</v>
      </c>
      <c r="K17" s="206"/>
      <c r="L17" s="205"/>
      <c r="M17" s="204" t="s">
        <v>37</v>
      </c>
      <c r="N17" s="205"/>
      <c r="O17" s="204" t="s">
        <v>20</v>
      </c>
      <c r="P17" s="206"/>
      <c r="Q17" s="204" t="s">
        <v>38</v>
      </c>
      <c r="R17" s="206"/>
      <c r="S17" s="206"/>
      <c r="T17" s="207"/>
      <c r="V17" s="208"/>
      <c r="W17" s="209"/>
      <c r="X17" s="209"/>
      <c r="Y17" s="209"/>
      <c r="Z17" s="210"/>
      <c r="AB17" s="20"/>
      <c r="AC17" s="5">
        <v>14</v>
      </c>
      <c r="AD17" s="17" t="s">
        <v>31</v>
      </c>
      <c r="AE17" s="10">
        <v>110</v>
      </c>
    </row>
    <row r="18" spans="1:31" ht="19.5" customHeight="1" x14ac:dyDescent="0.15">
      <c r="C18" s="193"/>
      <c r="D18" s="194"/>
      <c r="E18" s="21" t="str">
        <f>IF(C18="","",CHOOSE(WEEKDAY(C18),"日","月","火","水","木","金","土"))</f>
        <v/>
      </c>
      <c r="F18" s="195"/>
      <c r="G18" s="172"/>
      <c r="H18" s="167"/>
      <c r="I18" s="168"/>
      <c r="J18" s="190"/>
      <c r="K18" s="191"/>
      <c r="L18" s="192"/>
      <c r="M18" s="169" t="str">
        <f>IF(J18="","",IF(J18="カレーライス",380,IF(J18="豚肉すきやき風、お米",480,IF(J18="ホットドッグ（1本）",145,IF(J18="カレーライス（１．５人）",560,IF(J18="お米のみ",70,IF(J18="カレー材料のみ",330,IF(J18="豚肉すき焼き風材料のみ",430,IF(J18="雑煮の汁",175,IF(J18="豚汁、お米",380,IF(J18="豚汁のみ",330,IF(J18="ソーセージ（１本）",125,IF(J18="調理代",70,0)))))))))))))</f>
        <v/>
      </c>
      <c r="N18" s="196"/>
      <c r="O18" s="169" t="str">
        <f>IF(J18="","",H18*M18)</f>
        <v/>
      </c>
      <c r="P18" s="170"/>
      <c r="Q18" s="22"/>
      <c r="R18" s="23" t="s">
        <v>40</v>
      </c>
      <c r="S18" s="24"/>
      <c r="T18" s="25" t="s">
        <v>41</v>
      </c>
      <c r="V18" s="211"/>
      <c r="W18" s="212"/>
      <c r="X18" s="212"/>
      <c r="Y18" s="212"/>
      <c r="Z18" s="213"/>
      <c r="AB18" s="26"/>
      <c r="AC18" s="5">
        <v>15</v>
      </c>
      <c r="AD18" s="17" t="s">
        <v>32</v>
      </c>
      <c r="AE18" s="10">
        <v>110</v>
      </c>
    </row>
    <row r="19" spans="1:31" ht="19.5" customHeight="1" x14ac:dyDescent="0.15">
      <c r="C19" s="193"/>
      <c r="D19" s="194"/>
      <c r="E19" s="29" t="str">
        <f>IF(C19="","",CHOOSE(WEEKDAY(C19),"日","月","火","水","木","金","土"))</f>
        <v/>
      </c>
      <c r="F19" s="195"/>
      <c r="G19" s="172"/>
      <c r="H19" s="167"/>
      <c r="I19" s="168"/>
      <c r="J19" s="190"/>
      <c r="K19" s="191"/>
      <c r="L19" s="192"/>
      <c r="M19" s="169" t="str">
        <f t="shared" ref="M19:M22" si="0">IF(J19="","",IF(J19="カレーライス",380,IF(J19="豚肉すきやき風、お米",480,IF(J19="ホットドッグ（1本）",145,IF(J19="カレーライス（１．５人）",560,IF(J19="お米のみ",70,IF(J19="カレー材料のみ",330,IF(J19="豚肉すき焼き風材料のみ",430,IF(J19="雑煮の汁",175,IF(J19="豚汁、お米",380,IF(J19="豚汁のみ",330,IF(J19="ソーセージ（１本）",125,IF(J19="調理代",70,0)))))))))))))</f>
        <v/>
      </c>
      <c r="N19" s="196"/>
      <c r="O19" s="169" t="str">
        <f>IF(J19="","",H19*M19)</f>
        <v/>
      </c>
      <c r="P19" s="170"/>
      <c r="Q19" s="22"/>
      <c r="R19" s="23" t="s">
        <v>40</v>
      </c>
      <c r="S19" s="24"/>
      <c r="T19" s="25" t="s">
        <v>41</v>
      </c>
      <c r="V19" s="211"/>
      <c r="W19" s="212"/>
      <c r="X19" s="212"/>
      <c r="Y19" s="212"/>
      <c r="Z19" s="213"/>
      <c r="AB19" s="26"/>
      <c r="AC19" s="5">
        <v>16</v>
      </c>
      <c r="AD19" s="17" t="s">
        <v>35</v>
      </c>
      <c r="AE19" s="10">
        <v>110</v>
      </c>
    </row>
    <row r="20" spans="1:31" ht="19.5" customHeight="1" x14ac:dyDescent="0.15">
      <c r="C20" s="193"/>
      <c r="D20" s="194"/>
      <c r="E20" s="29" t="str">
        <f>IF(C20="","",CHOOSE(WEEKDAY(C20),"日","月","火","水","木","金","土"))</f>
        <v/>
      </c>
      <c r="F20" s="195"/>
      <c r="G20" s="172"/>
      <c r="H20" s="167"/>
      <c r="I20" s="168"/>
      <c r="J20" s="190"/>
      <c r="K20" s="191"/>
      <c r="L20" s="192"/>
      <c r="M20" s="169" t="str">
        <f t="shared" si="0"/>
        <v/>
      </c>
      <c r="N20" s="196"/>
      <c r="O20" s="169" t="str">
        <f>IF(J20="","",H20*M20)</f>
        <v/>
      </c>
      <c r="P20" s="170"/>
      <c r="Q20" s="30"/>
      <c r="R20" s="31" t="s">
        <v>40</v>
      </c>
      <c r="S20" s="32"/>
      <c r="T20" s="33" t="s">
        <v>41</v>
      </c>
      <c r="V20" s="211"/>
      <c r="W20" s="212"/>
      <c r="X20" s="212"/>
      <c r="Y20" s="212"/>
      <c r="Z20" s="213"/>
      <c r="AB20" s="26"/>
      <c r="AC20" s="5">
        <v>17</v>
      </c>
      <c r="AD20" s="9" t="s">
        <v>39</v>
      </c>
      <c r="AE20" s="10">
        <v>150</v>
      </c>
    </row>
    <row r="21" spans="1:31" ht="19.5" customHeight="1" x14ac:dyDescent="0.15">
      <c r="C21" s="193"/>
      <c r="D21" s="194"/>
      <c r="E21" s="29" t="str">
        <f>IF(C21="","",CHOOSE(WEEKDAY(C21),"日","月","火","水","木","金","土"))</f>
        <v/>
      </c>
      <c r="F21" s="195"/>
      <c r="G21" s="172"/>
      <c r="H21" s="167"/>
      <c r="I21" s="168"/>
      <c r="J21" s="190"/>
      <c r="K21" s="191"/>
      <c r="L21" s="192"/>
      <c r="M21" s="169" t="str">
        <f t="shared" si="0"/>
        <v/>
      </c>
      <c r="N21" s="196"/>
      <c r="O21" s="169" t="str">
        <f>IF(J21="","",H21*M21)</f>
        <v/>
      </c>
      <c r="P21" s="170"/>
      <c r="Q21" s="22"/>
      <c r="R21" s="23" t="s">
        <v>40</v>
      </c>
      <c r="S21" s="24"/>
      <c r="T21" s="25" t="s">
        <v>41</v>
      </c>
      <c r="V21" s="211"/>
      <c r="W21" s="212"/>
      <c r="X21" s="212"/>
      <c r="Y21" s="212"/>
      <c r="Z21" s="213"/>
      <c r="AB21" s="26"/>
      <c r="AC21" s="5">
        <v>18</v>
      </c>
      <c r="AD21" s="27" t="s">
        <v>42</v>
      </c>
      <c r="AE21" s="28">
        <v>180</v>
      </c>
    </row>
    <row r="22" spans="1:31" ht="19.5" customHeight="1" thickBot="1" x14ac:dyDescent="0.2">
      <c r="C22" s="217"/>
      <c r="D22" s="218"/>
      <c r="E22" s="34" t="str">
        <f>IF(C22="","",CHOOSE(WEEKDAY(C22),"日","月","火","水","木","金","土"))</f>
        <v/>
      </c>
      <c r="F22" s="219"/>
      <c r="G22" s="127"/>
      <c r="H22" s="122"/>
      <c r="I22" s="123"/>
      <c r="J22" s="128"/>
      <c r="K22" s="129"/>
      <c r="L22" s="130"/>
      <c r="M22" s="124" t="str">
        <f t="shared" si="0"/>
        <v/>
      </c>
      <c r="N22" s="220"/>
      <c r="O22" s="124" t="str">
        <f>IF(J22="","",H22*M22)</f>
        <v/>
      </c>
      <c r="P22" s="125"/>
      <c r="Q22" s="35"/>
      <c r="R22" s="36" t="s">
        <v>40</v>
      </c>
      <c r="S22" s="37"/>
      <c r="T22" s="38" t="s">
        <v>41</v>
      </c>
      <c r="V22" s="211"/>
      <c r="W22" s="212"/>
      <c r="X22" s="212"/>
      <c r="Y22" s="212"/>
      <c r="Z22" s="213"/>
      <c r="AB22" s="26"/>
      <c r="AC22" s="5">
        <v>19</v>
      </c>
      <c r="AD22" s="27" t="s">
        <v>43</v>
      </c>
      <c r="AE22" s="28">
        <v>180</v>
      </c>
    </row>
    <row r="23" spans="1:31" ht="19.5" customHeight="1" thickTop="1" thickBot="1" x14ac:dyDescent="0.2">
      <c r="C23" s="221" t="s">
        <v>26</v>
      </c>
      <c r="D23" s="222"/>
      <c r="E23" s="222"/>
      <c r="F23" s="223"/>
      <c r="G23" s="223"/>
      <c r="H23" s="223"/>
      <c r="I23" s="223"/>
      <c r="J23" s="223"/>
      <c r="K23" s="223"/>
      <c r="L23" s="224"/>
      <c r="M23" s="225">
        <f>SUM(O18:P22)</f>
        <v>0</v>
      </c>
      <c r="N23" s="226"/>
      <c r="O23" s="226"/>
      <c r="P23" s="226"/>
      <c r="Q23" s="227" t="s">
        <v>47</v>
      </c>
      <c r="R23" s="228"/>
      <c r="S23" s="229" t="str">
        <f>IF(Q19="","",(Q18*S18)+(Q19*S19)+(Q20*S20)+(Q21*S21)+(Q22*S22))</f>
        <v/>
      </c>
      <c r="T23" s="230"/>
      <c r="V23" s="214"/>
      <c r="W23" s="215"/>
      <c r="X23" s="215"/>
      <c r="Y23" s="215"/>
      <c r="Z23" s="216"/>
      <c r="AB23" s="26"/>
      <c r="AC23" s="5">
        <v>20</v>
      </c>
      <c r="AD23" s="9" t="s">
        <v>44</v>
      </c>
      <c r="AE23" s="10">
        <v>130</v>
      </c>
    </row>
    <row r="24" spans="1:31" ht="11.25" customHeight="1" x14ac:dyDescent="0.15">
      <c r="AB24" s="26"/>
      <c r="AC24" s="5">
        <v>21</v>
      </c>
      <c r="AD24" s="9" t="s">
        <v>45</v>
      </c>
      <c r="AE24" s="10">
        <v>90</v>
      </c>
    </row>
    <row r="25" spans="1:31" ht="19.5" customHeight="1" thickBot="1" x14ac:dyDescent="0.2">
      <c r="B25" s="8" t="s">
        <v>50</v>
      </c>
      <c r="AB25" s="26"/>
      <c r="AC25" s="5">
        <v>22</v>
      </c>
      <c r="AD25" s="39" t="s">
        <v>46</v>
      </c>
      <c r="AE25" s="10">
        <v>150</v>
      </c>
    </row>
    <row r="26" spans="1:31" ht="19.5" customHeight="1" x14ac:dyDescent="0.15">
      <c r="A26" s="41" t="s">
        <v>52</v>
      </c>
      <c r="C26" s="202" t="s">
        <v>12</v>
      </c>
      <c r="D26" s="203"/>
      <c r="E26" s="19" t="s">
        <v>13</v>
      </c>
      <c r="F26" s="204" t="s">
        <v>18</v>
      </c>
      <c r="G26" s="205"/>
      <c r="H26" s="204" t="s">
        <v>19</v>
      </c>
      <c r="I26" s="205"/>
      <c r="J26" s="204" t="s">
        <v>36</v>
      </c>
      <c r="K26" s="206"/>
      <c r="L26" s="205"/>
      <c r="M26" s="204" t="s">
        <v>37</v>
      </c>
      <c r="N26" s="205"/>
      <c r="O26" s="204" t="s">
        <v>20</v>
      </c>
      <c r="P26" s="207"/>
      <c r="R26" s="231"/>
      <c r="S26" s="232"/>
      <c r="T26" s="232"/>
      <c r="U26" s="232"/>
      <c r="V26" s="232"/>
      <c r="W26" s="232"/>
      <c r="X26" s="232"/>
      <c r="Y26" s="232"/>
      <c r="Z26" s="232"/>
      <c r="AB26" s="26"/>
      <c r="AC26" s="5">
        <v>23</v>
      </c>
      <c r="AD26" s="9" t="s">
        <v>48</v>
      </c>
      <c r="AE26" s="10">
        <v>90</v>
      </c>
    </row>
    <row r="27" spans="1:31" ht="19.5" customHeight="1" x14ac:dyDescent="0.15">
      <c r="A27" s="22"/>
      <c r="C27" s="233"/>
      <c r="D27" s="234"/>
      <c r="E27" s="29" t="str">
        <f>IF(C27="","",CHOOSE(WEEKDAY(C27),"日","月","火","水","木","金","土"))</f>
        <v/>
      </c>
      <c r="F27" s="195"/>
      <c r="G27" s="172"/>
      <c r="H27" s="167"/>
      <c r="I27" s="168"/>
      <c r="J27" s="235" t="str">
        <f>IF(A27="","",VLOOKUP(A27,$AC$4:$AE$34,2))</f>
        <v/>
      </c>
      <c r="K27" s="236"/>
      <c r="L27" s="237"/>
      <c r="M27" s="169" t="str">
        <f>IF(A27="","",VLOOKUP(A27,$AC$4:$AE$34,3))</f>
        <v/>
      </c>
      <c r="N27" s="196"/>
      <c r="O27" s="169" t="str">
        <f>IF(H27="","",H27*M27)</f>
        <v/>
      </c>
      <c r="P27" s="238"/>
      <c r="R27" s="232"/>
      <c r="S27" s="232"/>
      <c r="T27" s="232"/>
      <c r="U27" s="232"/>
      <c r="V27" s="232"/>
      <c r="W27" s="232"/>
      <c r="X27" s="232"/>
      <c r="Y27" s="232"/>
      <c r="Z27" s="232"/>
      <c r="AB27" s="26"/>
      <c r="AC27" s="5">
        <v>24</v>
      </c>
      <c r="AD27" s="9" t="s">
        <v>49</v>
      </c>
      <c r="AE27" s="10">
        <v>110</v>
      </c>
    </row>
    <row r="28" spans="1:31" ht="19.5" customHeight="1" x14ac:dyDescent="0.15">
      <c r="A28" s="22"/>
      <c r="C28" s="193"/>
      <c r="D28" s="194"/>
      <c r="E28" s="29" t="str">
        <f>IF(C28="","",CHOOSE(WEEKDAY(C28),"日","月","火","水","木","金","土"))</f>
        <v/>
      </c>
      <c r="F28" s="195"/>
      <c r="G28" s="172"/>
      <c r="H28" s="167"/>
      <c r="I28" s="168"/>
      <c r="J28" s="235" t="str">
        <f>IF(A28="","",VLOOKUP(A28,$AC$4:$AE$34,2))</f>
        <v/>
      </c>
      <c r="K28" s="236"/>
      <c r="L28" s="237"/>
      <c r="M28" s="169" t="str">
        <f>IF(A28="","",VLOOKUP(A28,$AC$4:$AE$34,3))</f>
        <v/>
      </c>
      <c r="N28" s="196"/>
      <c r="O28" s="169" t="str">
        <f>IF(H28="","",H28*M28)</f>
        <v/>
      </c>
      <c r="P28" s="238"/>
      <c r="R28" s="232"/>
      <c r="S28" s="232"/>
      <c r="T28" s="232"/>
      <c r="U28" s="232"/>
      <c r="V28" s="232"/>
      <c r="W28" s="232"/>
      <c r="X28" s="232"/>
      <c r="Y28" s="232"/>
      <c r="Z28" s="232"/>
      <c r="AB28" s="26"/>
      <c r="AC28" s="5">
        <v>25</v>
      </c>
      <c r="AD28" s="40" t="s">
        <v>51</v>
      </c>
      <c r="AE28" s="10">
        <v>105</v>
      </c>
    </row>
    <row r="29" spans="1:31" ht="19.5" customHeight="1" x14ac:dyDescent="0.15">
      <c r="A29" s="22"/>
      <c r="C29" s="193"/>
      <c r="D29" s="194"/>
      <c r="E29" s="29" t="str">
        <f>IF(C29="","",CHOOSE(WEEKDAY(C29),"日","月","火","水","木","金","土"))</f>
        <v/>
      </c>
      <c r="F29" s="195"/>
      <c r="G29" s="172"/>
      <c r="H29" s="167"/>
      <c r="I29" s="168"/>
      <c r="J29" s="235" t="str">
        <f>IF(A29="","",VLOOKUP(A29,$AC$4:$AE$34,2))</f>
        <v/>
      </c>
      <c r="K29" s="236"/>
      <c r="L29" s="237"/>
      <c r="M29" s="169" t="str">
        <f>IF(A29="","",VLOOKUP(A29,$AC$4:$AE$34,3))</f>
        <v/>
      </c>
      <c r="N29" s="196"/>
      <c r="O29" s="169" t="str">
        <f>IF(H29="","",H29*M29)</f>
        <v/>
      </c>
      <c r="P29" s="238"/>
      <c r="R29" s="232"/>
      <c r="S29" s="232"/>
      <c r="T29" s="232"/>
      <c r="U29" s="232"/>
      <c r="V29" s="232"/>
      <c r="W29" s="232"/>
      <c r="X29" s="232"/>
      <c r="Y29" s="232"/>
      <c r="Z29" s="232"/>
      <c r="AC29" s="5">
        <v>26</v>
      </c>
      <c r="AD29" s="40" t="s">
        <v>72</v>
      </c>
      <c r="AE29" s="10">
        <v>240</v>
      </c>
    </row>
    <row r="30" spans="1:31" ht="19.5" customHeight="1" x14ac:dyDescent="0.15">
      <c r="A30" s="22"/>
      <c r="C30" s="193"/>
      <c r="D30" s="194"/>
      <c r="E30" s="29" t="str">
        <f>IF(C30="","",CHOOSE(WEEKDAY(C30),"日","月","火","水","木","金","土"))</f>
        <v/>
      </c>
      <c r="F30" s="195"/>
      <c r="G30" s="172"/>
      <c r="H30" s="167"/>
      <c r="I30" s="168"/>
      <c r="J30" s="235" t="str">
        <f>IF(A30="","",VLOOKUP(A30,$AC$4:$AE$34,2))</f>
        <v/>
      </c>
      <c r="K30" s="236"/>
      <c r="L30" s="237"/>
      <c r="M30" s="169" t="str">
        <f>IF(A30="","",VLOOKUP(A30,$AC$4:$AE$34,3))</f>
        <v/>
      </c>
      <c r="N30" s="196"/>
      <c r="O30" s="169" t="str">
        <f>IF(H30="","",H30*M30)</f>
        <v/>
      </c>
      <c r="P30" s="238"/>
      <c r="R30" s="232"/>
      <c r="S30" s="232"/>
      <c r="T30" s="232"/>
      <c r="U30" s="232"/>
      <c r="V30" s="232"/>
      <c r="W30" s="232"/>
      <c r="X30" s="232"/>
      <c r="Y30" s="232"/>
      <c r="Z30" s="232"/>
      <c r="AC30" s="5">
        <v>27</v>
      </c>
      <c r="AD30" s="40" t="s">
        <v>53</v>
      </c>
      <c r="AE30" s="10">
        <v>125</v>
      </c>
    </row>
    <row r="31" spans="1:31" ht="19.5" customHeight="1" thickBot="1" x14ac:dyDescent="0.2">
      <c r="A31" s="22"/>
      <c r="C31" s="217"/>
      <c r="D31" s="218"/>
      <c r="E31" s="34" t="str">
        <f>IF(C31="","",CHOOSE(WEEKDAY(C31),"日","月","火","水","木","金","土"))</f>
        <v/>
      </c>
      <c r="F31" s="219"/>
      <c r="G31" s="127"/>
      <c r="H31" s="122"/>
      <c r="I31" s="123"/>
      <c r="J31" s="235" t="str">
        <f>IF(A31="","",VLOOKUP(A31,$AC$4:$AE$34,2))</f>
        <v/>
      </c>
      <c r="K31" s="236"/>
      <c r="L31" s="237"/>
      <c r="M31" s="169" t="str">
        <f>IF(A31="","",VLOOKUP(A31,$AC$4:$AE$34,3))</f>
        <v/>
      </c>
      <c r="N31" s="196"/>
      <c r="O31" s="169" t="str">
        <f>IF(H31="","",H31*M31)</f>
        <v/>
      </c>
      <c r="P31" s="238"/>
      <c r="R31" s="232"/>
      <c r="S31" s="232"/>
      <c r="T31" s="232"/>
      <c r="U31" s="232"/>
      <c r="V31" s="232"/>
      <c r="W31" s="232"/>
      <c r="X31" s="232"/>
      <c r="Y31" s="232"/>
      <c r="Z31" s="232"/>
      <c r="AC31" s="5">
        <v>28</v>
      </c>
      <c r="AD31" s="42" t="s">
        <v>54</v>
      </c>
      <c r="AE31" s="10">
        <v>2700</v>
      </c>
    </row>
    <row r="32" spans="1:31" ht="19.5" customHeight="1" thickTop="1" thickBot="1" x14ac:dyDescent="0.2">
      <c r="C32" s="197" t="s">
        <v>26</v>
      </c>
      <c r="D32" s="198"/>
      <c r="E32" s="198"/>
      <c r="F32" s="239"/>
      <c r="G32" s="239"/>
      <c r="H32" s="239"/>
      <c r="I32" s="239"/>
      <c r="J32" s="239"/>
      <c r="K32" s="239"/>
      <c r="L32" s="240"/>
      <c r="M32" s="241">
        <f>SUM(O27:P31)</f>
        <v>0</v>
      </c>
      <c r="N32" s="242"/>
      <c r="O32" s="242"/>
      <c r="P32" s="243"/>
      <c r="R32" s="232"/>
      <c r="S32" s="232"/>
      <c r="T32" s="232"/>
      <c r="U32" s="232"/>
      <c r="V32" s="232"/>
      <c r="W32" s="232"/>
      <c r="X32" s="232"/>
      <c r="Y32" s="232"/>
      <c r="Z32" s="232"/>
      <c r="AC32" s="5">
        <v>29</v>
      </c>
      <c r="AD32" s="42" t="s">
        <v>55</v>
      </c>
      <c r="AE32" s="10">
        <v>3300</v>
      </c>
    </row>
    <row r="33" spans="2:31" ht="16.5" customHeight="1" x14ac:dyDescent="0.15">
      <c r="C33" s="92" t="s">
        <v>188</v>
      </c>
      <c r="D33" s="14"/>
      <c r="E33" s="14"/>
      <c r="F33" s="15"/>
      <c r="G33" s="15"/>
      <c r="J33" s="16"/>
      <c r="K33" s="16"/>
      <c r="L33" s="15"/>
      <c r="M33" s="15"/>
      <c r="P33" s="16"/>
      <c r="Q33" s="16"/>
      <c r="R33" s="16"/>
      <c r="S33" s="16"/>
      <c r="T33" s="16"/>
      <c r="U33" s="15"/>
      <c r="V33" s="15"/>
      <c r="Y33" s="16"/>
      <c r="AC33" s="5">
        <v>30</v>
      </c>
      <c r="AD33" s="5" t="s">
        <v>56</v>
      </c>
      <c r="AE33" s="5">
        <v>130</v>
      </c>
    </row>
    <row r="34" spans="2:31" ht="11.25" customHeight="1" x14ac:dyDescent="0.15">
      <c r="C34" s="93" t="s">
        <v>187</v>
      </c>
      <c r="R34" s="43"/>
      <c r="S34" s="43"/>
      <c r="T34" s="43"/>
      <c r="U34" s="43"/>
      <c r="V34" s="43"/>
      <c r="W34" s="43"/>
      <c r="X34" s="43"/>
      <c r="Y34" s="43"/>
      <c r="Z34" s="43"/>
      <c r="AC34" s="5"/>
    </row>
    <row r="35" spans="2:31" ht="19.5" customHeight="1" thickBot="1" x14ac:dyDescent="0.2">
      <c r="B35" s="8" t="s">
        <v>58</v>
      </c>
      <c r="Z35" s="43"/>
      <c r="AB35" s="44"/>
    </row>
    <row r="36" spans="2:31" ht="19.5" customHeight="1" thickBot="1" x14ac:dyDescent="0.2">
      <c r="C36" s="202" t="s">
        <v>12</v>
      </c>
      <c r="D36" s="203"/>
      <c r="E36" s="19" t="s">
        <v>13</v>
      </c>
      <c r="F36" s="204" t="s">
        <v>18</v>
      </c>
      <c r="G36" s="205"/>
      <c r="H36" s="244" t="s">
        <v>18</v>
      </c>
      <c r="I36" s="203"/>
      <c r="J36" s="244" t="s">
        <v>18</v>
      </c>
      <c r="K36" s="245"/>
      <c r="L36" s="11"/>
      <c r="M36" s="11"/>
      <c r="N36" s="11"/>
      <c r="P36" s="11"/>
      <c r="Y36" s="43"/>
      <c r="Z36" s="43"/>
      <c r="AB36" s="44"/>
    </row>
    <row r="37" spans="2:31" ht="19.5" customHeight="1" x14ac:dyDescent="0.15">
      <c r="C37" s="193"/>
      <c r="D37" s="194"/>
      <c r="E37" s="21" t="str">
        <f>IF(C37="","",CHOOSE(WEEKDAY(C37),"日","月","火","水","木","金","土"))</f>
        <v/>
      </c>
      <c r="F37" s="195"/>
      <c r="G37" s="172"/>
      <c r="H37" s="267"/>
      <c r="I37" s="168"/>
      <c r="J37" s="267"/>
      <c r="K37" s="268"/>
      <c r="L37" s="48"/>
      <c r="N37" s="16"/>
      <c r="R37" s="269" t="str">
        <f>IF(AB1="予約","見積額",IF(AB1="変更","見積額",IF(AB1="料金","金額",IF(AB1="取消","　"))))</f>
        <v>見積額</v>
      </c>
      <c r="S37" s="270"/>
      <c r="T37" s="271"/>
      <c r="U37" s="275">
        <f>U12+M23+M32</f>
        <v>0</v>
      </c>
      <c r="V37" s="276"/>
      <c r="W37" s="276"/>
      <c r="X37" s="276"/>
      <c r="Y37" s="277"/>
      <c r="AB37" s="47"/>
    </row>
    <row r="38" spans="2:31" ht="19.5" customHeight="1" thickBot="1" x14ac:dyDescent="0.2">
      <c r="C38" s="193"/>
      <c r="D38" s="194"/>
      <c r="E38" s="29" t="str">
        <f>IF(C38="","",CHOOSE(WEEKDAY(C38),"日","月","火","水","木","金","土"))</f>
        <v/>
      </c>
      <c r="F38" s="195"/>
      <c r="G38" s="172"/>
      <c r="H38" s="267"/>
      <c r="I38" s="168"/>
      <c r="J38" s="267"/>
      <c r="K38" s="268"/>
      <c r="L38" s="48"/>
      <c r="N38" s="16"/>
      <c r="R38" s="272"/>
      <c r="S38" s="273"/>
      <c r="T38" s="274"/>
      <c r="U38" s="278"/>
      <c r="V38" s="279"/>
      <c r="W38" s="279"/>
      <c r="X38" s="279"/>
      <c r="Y38" s="280"/>
      <c r="AB38" s="47"/>
      <c r="AD38" s="46"/>
      <c r="AE38" s="43"/>
    </row>
    <row r="39" spans="2:31" ht="19.5" customHeight="1" thickBot="1" x14ac:dyDescent="0.2">
      <c r="C39" s="248"/>
      <c r="D39" s="249"/>
      <c r="E39" s="49" t="str">
        <f>IF(C39="","",CHOOSE(WEEKDAY(C39),"日","月","火","水","木","金","土"))</f>
        <v/>
      </c>
      <c r="F39" s="250"/>
      <c r="G39" s="251"/>
      <c r="H39" s="252"/>
      <c r="I39" s="253"/>
      <c r="J39" s="252"/>
      <c r="K39" s="254"/>
      <c r="L39" s="48"/>
      <c r="N39" s="16"/>
      <c r="P39" s="16"/>
      <c r="AC39" s="45"/>
    </row>
    <row r="40" spans="2:31" ht="11.25" customHeight="1" x14ac:dyDescent="0.15">
      <c r="V40" s="255" t="s">
        <v>59</v>
      </c>
      <c r="W40" s="258"/>
      <c r="X40" s="259"/>
      <c r="Y40" s="260"/>
      <c r="AC40" s="47"/>
    </row>
    <row r="41" spans="2:31" ht="19.5" customHeight="1" x14ac:dyDescent="0.15">
      <c r="V41" s="256"/>
      <c r="W41" s="261"/>
      <c r="X41" s="262"/>
      <c r="Y41" s="263"/>
      <c r="AC41" s="47"/>
    </row>
    <row r="42" spans="2:31" ht="19.5" customHeight="1" x14ac:dyDescent="0.15">
      <c r="V42" s="256"/>
      <c r="W42" s="261"/>
      <c r="X42" s="262"/>
      <c r="Y42" s="263"/>
      <c r="AC42" s="47"/>
    </row>
    <row r="43" spans="2:31" ht="19.5" customHeight="1" x14ac:dyDescent="0.15">
      <c r="V43" s="256"/>
      <c r="W43" s="261"/>
      <c r="X43" s="262"/>
      <c r="Y43" s="263"/>
    </row>
    <row r="44" spans="2:31" ht="19.5" customHeight="1" x14ac:dyDescent="0.15">
      <c r="V44" s="257"/>
      <c r="W44" s="264"/>
      <c r="X44" s="265"/>
      <c r="Y44" s="266"/>
    </row>
    <row r="45" spans="2:31" ht="19.5" customHeight="1" x14ac:dyDescent="0.15">
      <c r="V45" s="246" t="s">
        <v>189</v>
      </c>
      <c r="W45" s="247"/>
      <c r="X45" s="247"/>
      <c r="Y45" s="247"/>
    </row>
    <row r="46" spans="2:31" x14ac:dyDescent="0.15">
      <c r="AD46" s="5" t="s">
        <v>60</v>
      </c>
      <c r="AE46" s="50" t="s">
        <v>192</v>
      </c>
    </row>
    <row r="47" spans="2:31" x14ac:dyDescent="0.15">
      <c r="AD47" s="5" t="s">
        <v>61</v>
      </c>
      <c r="AE47" s="50" t="s">
        <v>62</v>
      </c>
    </row>
    <row r="48" spans="2:31" x14ac:dyDescent="0.15">
      <c r="AD48" s="5" t="s">
        <v>63</v>
      </c>
      <c r="AE48" s="50"/>
    </row>
    <row r="49" spans="30:31" x14ac:dyDescent="0.15">
      <c r="AD49" s="5" t="s">
        <v>64</v>
      </c>
      <c r="AE49" s="50"/>
    </row>
    <row r="50" spans="30:31" x14ac:dyDescent="0.15">
      <c r="AD50" s="5" t="s">
        <v>65</v>
      </c>
      <c r="AE50" s="50"/>
    </row>
    <row r="51" spans="30:31" x14ac:dyDescent="0.15">
      <c r="AD51" s="5" t="s">
        <v>66</v>
      </c>
      <c r="AE51" s="50"/>
    </row>
    <row r="52" spans="30:31" x14ac:dyDescent="0.15">
      <c r="AD52" s="5" t="s">
        <v>67</v>
      </c>
      <c r="AE52" s="50"/>
    </row>
    <row r="53" spans="30:31" x14ac:dyDescent="0.15">
      <c r="AD53" s="5" t="s">
        <v>68</v>
      </c>
      <c r="AE53" s="50"/>
    </row>
    <row r="54" spans="30:31" x14ac:dyDescent="0.15">
      <c r="AD54" s="5" t="s">
        <v>69</v>
      </c>
      <c r="AE54" s="50"/>
    </row>
    <row r="55" spans="30:31" x14ac:dyDescent="0.15">
      <c r="AD55" s="5" t="s">
        <v>70</v>
      </c>
      <c r="AE55" s="50"/>
    </row>
    <row r="56" spans="30:31" x14ac:dyDescent="0.15">
      <c r="AD56" s="5" t="s">
        <v>71</v>
      </c>
      <c r="AE56" s="5"/>
    </row>
    <row r="57" spans="30:31" x14ac:dyDescent="0.15">
      <c r="AD57" s="5" t="s">
        <v>11</v>
      </c>
      <c r="AE57" s="5"/>
    </row>
    <row r="58" spans="30:31" x14ac:dyDescent="0.15">
      <c r="AD58" s="5"/>
    </row>
  </sheetData>
  <mergeCells count="169">
    <mergeCell ref="V45:Y45"/>
    <mergeCell ref="C39:D39"/>
    <mergeCell ref="F39:G39"/>
    <mergeCell ref="H39:I39"/>
    <mergeCell ref="J39:K39"/>
    <mergeCell ref="V40:V44"/>
    <mergeCell ref="W40:Y44"/>
    <mergeCell ref="C37:D37"/>
    <mergeCell ref="F37:G37"/>
    <mergeCell ref="H37:I37"/>
    <mergeCell ref="J37:K37"/>
    <mergeCell ref="R37:T38"/>
    <mergeCell ref="U37:Y38"/>
    <mergeCell ref="C38:D38"/>
    <mergeCell ref="F38:G38"/>
    <mergeCell ref="H38:I38"/>
    <mergeCell ref="J38:K38"/>
    <mergeCell ref="C32:L32"/>
    <mergeCell ref="M32:P32"/>
    <mergeCell ref="C36:D36"/>
    <mergeCell ref="F36:G36"/>
    <mergeCell ref="H36:I36"/>
    <mergeCell ref="J36:K36"/>
    <mergeCell ref="C31:D31"/>
    <mergeCell ref="F31:G31"/>
    <mergeCell ref="H31:I31"/>
    <mergeCell ref="J31:L31"/>
    <mergeCell ref="M31:N31"/>
    <mergeCell ref="O31:P31"/>
    <mergeCell ref="M30:N30"/>
    <mergeCell ref="O30:P30"/>
    <mergeCell ref="J28:L28"/>
    <mergeCell ref="M28:N28"/>
    <mergeCell ref="O28:P28"/>
    <mergeCell ref="C29:D29"/>
    <mergeCell ref="F29:G29"/>
    <mergeCell ref="H29:I29"/>
    <mergeCell ref="J29:L29"/>
    <mergeCell ref="M29:N29"/>
    <mergeCell ref="O29:P29"/>
    <mergeCell ref="C23:L23"/>
    <mergeCell ref="M23:P23"/>
    <mergeCell ref="Q23:R23"/>
    <mergeCell ref="S23:T23"/>
    <mergeCell ref="C26:D26"/>
    <mergeCell ref="F26:G26"/>
    <mergeCell ref="H26:I26"/>
    <mergeCell ref="J26:L26"/>
    <mergeCell ref="M26:N26"/>
    <mergeCell ref="O26:P26"/>
    <mergeCell ref="R26:Z32"/>
    <mergeCell ref="C27:D27"/>
    <mergeCell ref="F27:G27"/>
    <mergeCell ref="H27:I27"/>
    <mergeCell ref="J27:L27"/>
    <mergeCell ref="M27:N27"/>
    <mergeCell ref="O27:P27"/>
    <mergeCell ref="C28:D28"/>
    <mergeCell ref="F28:G28"/>
    <mergeCell ref="H28:I28"/>
    <mergeCell ref="C30:D30"/>
    <mergeCell ref="F30:G30"/>
    <mergeCell ref="H30:I30"/>
    <mergeCell ref="J30:L30"/>
    <mergeCell ref="C22:D22"/>
    <mergeCell ref="F22:G22"/>
    <mergeCell ref="H22:I22"/>
    <mergeCell ref="J22:L22"/>
    <mergeCell ref="M22:N22"/>
    <mergeCell ref="O22:P22"/>
    <mergeCell ref="C21:D21"/>
    <mergeCell ref="F21:G21"/>
    <mergeCell ref="H21:I21"/>
    <mergeCell ref="J21:L21"/>
    <mergeCell ref="M21:N21"/>
    <mergeCell ref="O21:P21"/>
    <mergeCell ref="C20:D20"/>
    <mergeCell ref="F20:G20"/>
    <mergeCell ref="H20:I20"/>
    <mergeCell ref="J20:L20"/>
    <mergeCell ref="M20:N20"/>
    <mergeCell ref="O20:P20"/>
    <mergeCell ref="C19:D19"/>
    <mergeCell ref="F19:G19"/>
    <mergeCell ref="H19:I19"/>
    <mergeCell ref="J19:L19"/>
    <mergeCell ref="M19:N19"/>
    <mergeCell ref="O19:P19"/>
    <mergeCell ref="U11:V11"/>
    <mergeCell ref="W11:X11"/>
    <mergeCell ref="Y11:Z11"/>
    <mergeCell ref="P10:R10"/>
    <mergeCell ref="S10:T10"/>
    <mergeCell ref="U10:V10"/>
    <mergeCell ref="W10:X10"/>
    <mergeCell ref="Y10:Z10"/>
    <mergeCell ref="C18:D18"/>
    <mergeCell ref="F18:G18"/>
    <mergeCell ref="H18:I18"/>
    <mergeCell ref="J18:L18"/>
    <mergeCell ref="M18:N18"/>
    <mergeCell ref="O18:P18"/>
    <mergeCell ref="C12:T12"/>
    <mergeCell ref="U12:Z12"/>
    <mergeCell ref="C17:D17"/>
    <mergeCell ref="F17:G17"/>
    <mergeCell ref="H17:I17"/>
    <mergeCell ref="J17:L17"/>
    <mergeCell ref="M17:N17"/>
    <mergeCell ref="O17:P17"/>
    <mergeCell ref="Q17:T17"/>
    <mergeCell ref="V17:Z23"/>
    <mergeCell ref="U9:V9"/>
    <mergeCell ref="W9:X9"/>
    <mergeCell ref="Y9:Z9"/>
    <mergeCell ref="C10:D10"/>
    <mergeCell ref="F10:G10"/>
    <mergeCell ref="H10:I10"/>
    <mergeCell ref="J10:K10"/>
    <mergeCell ref="L10:M10"/>
    <mergeCell ref="N10:O10"/>
    <mergeCell ref="C9:D9"/>
    <mergeCell ref="F9:G9"/>
    <mergeCell ref="H9:I9"/>
    <mergeCell ref="J9:K9"/>
    <mergeCell ref="L9:M9"/>
    <mergeCell ref="N9:O9"/>
    <mergeCell ref="P9:R9"/>
    <mergeCell ref="C11:D11"/>
    <mergeCell ref="F11:G11"/>
    <mergeCell ref="H11:I11"/>
    <mergeCell ref="J11:K11"/>
    <mergeCell ref="L11:M11"/>
    <mergeCell ref="N11:O11"/>
    <mergeCell ref="P11:R11"/>
    <mergeCell ref="C4:D4"/>
    <mergeCell ref="E4:M4"/>
    <mergeCell ref="N4:O4"/>
    <mergeCell ref="P4:S4"/>
    <mergeCell ref="S9:T9"/>
    <mergeCell ref="S11:T11"/>
    <mergeCell ref="T4:Z4"/>
    <mergeCell ref="C7:D8"/>
    <mergeCell ref="E7:E8"/>
    <mergeCell ref="F7:I7"/>
    <mergeCell ref="J7:K7"/>
    <mergeCell ref="L7:O7"/>
    <mergeCell ref="P7:T7"/>
    <mergeCell ref="U7:X7"/>
    <mergeCell ref="Y7:Z7"/>
    <mergeCell ref="F8:G8"/>
    <mergeCell ref="H8:I8"/>
    <mergeCell ref="AC1:AE1"/>
    <mergeCell ref="AC2:AE2"/>
    <mergeCell ref="C3:D3"/>
    <mergeCell ref="E3:M3"/>
    <mergeCell ref="N3:O3"/>
    <mergeCell ref="P3:S3"/>
    <mergeCell ref="T3:Z3"/>
    <mergeCell ref="J8:K8"/>
    <mergeCell ref="L8:M8"/>
    <mergeCell ref="N8:O8"/>
    <mergeCell ref="P8:R8"/>
    <mergeCell ref="S8:T8"/>
    <mergeCell ref="U8:V8"/>
    <mergeCell ref="W8:X8"/>
    <mergeCell ref="Y8:Z8"/>
    <mergeCell ref="B1:Z1"/>
    <mergeCell ref="U2:AA2"/>
  </mergeCells>
  <phoneticPr fontId="3"/>
  <dataValidations count="4">
    <dataValidation type="list" allowBlank="1" showInputMessage="1" showErrorMessage="1" sqref="W40:Y44" xr:uid="{00000000-0002-0000-0000-000000000000}">
      <formula1>$AE$46:$AE$47</formula1>
    </dataValidation>
    <dataValidation type="list" allowBlank="1" showInputMessage="1" showErrorMessage="1" sqref="J18:L22" xr:uid="{00000000-0002-0000-0000-000001000000}">
      <formula1>$AD$46:$AD$58</formula1>
    </dataValidation>
    <dataValidation type="list" allowBlank="1" showInputMessage="1" showErrorMessage="1" sqref="AB1" xr:uid="{00000000-0002-0000-0000-000002000000}">
      <formula1>"予約,変更,取消,料金"</formula1>
    </dataValidation>
    <dataValidation type="list" allowBlank="1" showInputMessage="1" showErrorMessage="1" sqref="P9:Q11" xr:uid="{00000000-0002-0000-0000-000003000000}">
      <formula1>"カレーライス,ちらし,五目ご飯,炒飯"</formula1>
    </dataValidation>
  </dataValidations>
  <pageMargins left="0.19685039370078741" right="0" top="0.47244094488188981" bottom="0.23622047244094491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showWhiteSpace="0" zoomScaleNormal="100" workbookViewId="0">
      <selection activeCell="F14" sqref="F14"/>
    </sheetView>
  </sheetViews>
  <sheetFormatPr defaultRowHeight="12.75" x14ac:dyDescent="0.15"/>
  <cols>
    <col min="1" max="1" width="9" style="55"/>
    <col min="2" max="2" width="15.125" style="53" customWidth="1"/>
    <col min="3" max="3" width="8" style="53" customWidth="1"/>
    <col min="4" max="4" width="56.625" style="55" customWidth="1"/>
    <col min="5" max="257" width="9" style="55"/>
    <col min="258" max="258" width="15.125" style="55" customWidth="1"/>
    <col min="259" max="259" width="8" style="55" customWidth="1"/>
    <col min="260" max="260" width="56.625" style="55" customWidth="1"/>
    <col min="261" max="513" width="9" style="55"/>
    <col min="514" max="514" width="15.125" style="55" customWidth="1"/>
    <col min="515" max="515" width="8" style="55" customWidth="1"/>
    <col min="516" max="516" width="56.625" style="55" customWidth="1"/>
    <col min="517" max="769" width="9" style="55"/>
    <col min="770" max="770" width="15.125" style="55" customWidth="1"/>
    <col min="771" max="771" width="8" style="55" customWidth="1"/>
    <col min="772" max="772" width="56.625" style="55" customWidth="1"/>
    <col min="773" max="1025" width="9" style="55"/>
    <col min="1026" max="1026" width="15.125" style="55" customWidth="1"/>
    <col min="1027" max="1027" width="8" style="55" customWidth="1"/>
    <col min="1028" max="1028" width="56.625" style="55" customWidth="1"/>
    <col min="1029" max="1281" width="9" style="55"/>
    <col min="1282" max="1282" width="15.125" style="55" customWidth="1"/>
    <col min="1283" max="1283" width="8" style="55" customWidth="1"/>
    <col min="1284" max="1284" width="56.625" style="55" customWidth="1"/>
    <col min="1285" max="1537" width="9" style="55"/>
    <col min="1538" max="1538" width="15.125" style="55" customWidth="1"/>
    <col min="1539" max="1539" width="8" style="55" customWidth="1"/>
    <col min="1540" max="1540" width="56.625" style="55" customWidth="1"/>
    <col min="1541" max="1793" width="9" style="55"/>
    <col min="1794" max="1794" width="15.125" style="55" customWidth="1"/>
    <col min="1795" max="1795" width="8" style="55" customWidth="1"/>
    <col min="1796" max="1796" width="56.625" style="55" customWidth="1"/>
    <col min="1797" max="2049" width="9" style="55"/>
    <col min="2050" max="2050" width="15.125" style="55" customWidth="1"/>
    <col min="2051" max="2051" width="8" style="55" customWidth="1"/>
    <col min="2052" max="2052" width="56.625" style="55" customWidth="1"/>
    <col min="2053" max="2305" width="9" style="55"/>
    <col min="2306" max="2306" width="15.125" style="55" customWidth="1"/>
    <col min="2307" max="2307" width="8" style="55" customWidth="1"/>
    <col min="2308" max="2308" width="56.625" style="55" customWidth="1"/>
    <col min="2309" max="2561" width="9" style="55"/>
    <col min="2562" max="2562" width="15.125" style="55" customWidth="1"/>
    <col min="2563" max="2563" width="8" style="55" customWidth="1"/>
    <col min="2564" max="2564" width="56.625" style="55" customWidth="1"/>
    <col min="2565" max="2817" width="9" style="55"/>
    <col min="2818" max="2818" width="15.125" style="55" customWidth="1"/>
    <col min="2819" max="2819" width="8" style="55" customWidth="1"/>
    <col min="2820" max="2820" width="56.625" style="55" customWidth="1"/>
    <col min="2821" max="3073" width="9" style="55"/>
    <col min="3074" max="3074" width="15.125" style="55" customWidth="1"/>
    <col min="3075" max="3075" width="8" style="55" customWidth="1"/>
    <col min="3076" max="3076" width="56.625" style="55" customWidth="1"/>
    <col min="3077" max="3329" width="9" style="55"/>
    <col min="3330" max="3330" width="15.125" style="55" customWidth="1"/>
    <col min="3331" max="3331" width="8" style="55" customWidth="1"/>
    <col min="3332" max="3332" width="56.625" style="55" customWidth="1"/>
    <col min="3333" max="3585" width="9" style="55"/>
    <col min="3586" max="3586" width="15.125" style="55" customWidth="1"/>
    <col min="3587" max="3587" width="8" style="55" customWidth="1"/>
    <col min="3588" max="3588" width="56.625" style="55" customWidth="1"/>
    <col min="3589" max="3841" width="9" style="55"/>
    <col min="3842" max="3842" width="15.125" style="55" customWidth="1"/>
    <col min="3843" max="3843" width="8" style="55" customWidth="1"/>
    <col min="3844" max="3844" width="56.625" style="55" customWidth="1"/>
    <col min="3845" max="4097" width="9" style="55"/>
    <col min="4098" max="4098" width="15.125" style="55" customWidth="1"/>
    <col min="4099" max="4099" width="8" style="55" customWidth="1"/>
    <col min="4100" max="4100" width="56.625" style="55" customWidth="1"/>
    <col min="4101" max="4353" width="9" style="55"/>
    <col min="4354" max="4354" width="15.125" style="55" customWidth="1"/>
    <col min="4355" max="4355" width="8" style="55" customWidth="1"/>
    <col min="4356" max="4356" width="56.625" style="55" customWidth="1"/>
    <col min="4357" max="4609" width="9" style="55"/>
    <col min="4610" max="4610" width="15.125" style="55" customWidth="1"/>
    <col min="4611" max="4611" width="8" style="55" customWidth="1"/>
    <col min="4612" max="4612" width="56.625" style="55" customWidth="1"/>
    <col min="4613" max="4865" width="9" style="55"/>
    <col min="4866" max="4866" width="15.125" style="55" customWidth="1"/>
    <col min="4867" max="4867" width="8" style="55" customWidth="1"/>
    <col min="4868" max="4868" width="56.625" style="55" customWidth="1"/>
    <col min="4869" max="5121" width="9" style="55"/>
    <col min="5122" max="5122" width="15.125" style="55" customWidth="1"/>
    <col min="5123" max="5123" width="8" style="55" customWidth="1"/>
    <col min="5124" max="5124" width="56.625" style="55" customWidth="1"/>
    <col min="5125" max="5377" width="9" style="55"/>
    <col min="5378" max="5378" width="15.125" style="55" customWidth="1"/>
    <col min="5379" max="5379" width="8" style="55" customWidth="1"/>
    <col min="5380" max="5380" width="56.625" style="55" customWidth="1"/>
    <col min="5381" max="5633" width="9" style="55"/>
    <col min="5634" max="5634" width="15.125" style="55" customWidth="1"/>
    <col min="5635" max="5635" width="8" style="55" customWidth="1"/>
    <col min="5636" max="5636" width="56.625" style="55" customWidth="1"/>
    <col min="5637" max="5889" width="9" style="55"/>
    <col min="5890" max="5890" width="15.125" style="55" customWidth="1"/>
    <col min="5891" max="5891" width="8" style="55" customWidth="1"/>
    <col min="5892" max="5892" width="56.625" style="55" customWidth="1"/>
    <col min="5893" max="6145" width="9" style="55"/>
    <col min="6146" max="6146" width="15.125" style="55" customWidth="1"/>
    <col min="6147" max="6147" width="8" style="55" customWidth="1"/>
    <col min="6148" max="6148" width="56.625" style="55" customWidth="1"/>
    <col min="6149" max="6401" width="9" style="55"/>
    <col min="6402" max="6402" width="15.125" style="55" customWidth="1"/>
    <col min="6403" max="6403" width="8" style="55" customWidth="1"/>
    <col min="6404" max="6404" width="56.625" style="55" customWidth="1"/>
    <col min="6405" max="6657" width="9" style="55"/>
    <col min="6658" max="6658" width="15.125" style="55" customWidth="1"/>
    <col min="6659" max="6659" width="8" style="55" customWidth="1"/>
    <col min="6660" max="6660" width="56.625" style="55" customWidth="1"/>
    <col min="6661" max="6913" width="9" style="55"/>
    <col min="6914" max="6914" width="15.125" style="55" customWidth="1"/>
    <col min="6915" max="6915" width="8" style="55" customWidth="1"/>
    <col min="6916" max="6916" width="56.625" style="55" customWidth="1"/>
    <col min="6917" max="7169" width="9" style="55"/>
    <col min="7170" max="7170" width="15.125" style="55" customWidth="1"/>
    <col min="7171" max="7171" width="8" style="55" customWidth="1"/>
    <col min="7172" max="7172" width="56.625" style="55" customWidth="1"/>
    <col min="7173" max="7425" width="9" style="55"/>
    <col min="7426" max="7426" width="15.125" style="55" customWidth="1"/>
    <col min="7427" max="7427" width="8" style="55" customWidth="1"/>
    <col min="7428" max="7428" width="56.625" style="55" customWidth="1"/>
    <col min="7429" max="7681" width="9" style="55"/>
    <col min="7682" max="7682" width="15.125" style="55" customWidth="1"/>
    <col min="7683" max="7683" width="8" style="55" customWidth="1"/>
    <col min="7684" max="7684" width="56.625" style="55" customWidth="1"/>
    <col min="7685" max="7937" width="9" style="55"/>
    <col min="7938" max="7938" width="15.125" style="55" customWidth="1"/>
    <col min="7939" max="7939" width="8" style="55" customWidth="1"/>
    <col min="7940" max="7940" width="56.625" style="55" customWidth="1"/>
    <col min="7941" max="8193" width="9" style="55"/>
    <col min="8194" max="8194" width="15.125" style="55" customWidth="1"/>
    <col min="8195" max="8195" width="8" style="55" customWidth="1"/>
    <col min="8196" max="8196" width="56.625" style="55" customWidth="1"/>
    <col min="8197" max="8449" width="9" style="55"/>
    <col min="8450" max="8450" width="15.125" style="55" customWidth="1"/>
    <col min="8451" max="8451" width="8" style="55" customWidth="1"/>
    <col min="8452" max="8452" width="56.625" style="55" customWidth="1"/>
    <col min="8453" max="8705" width="9" style="55"/>
    <col min="8706" max="8706" width="15.125" style="55" customWidth="1"/>
    <col min="8707" max="8707" width="8" style="55" customWidth="1"/>
    <col min="8708" max="8708" width="56.625" style="55" customWidth="1"/>
    <col min="8709" max="8961" width="9" style="55"/>
    <col min="8962" max="8962" width="15.125" style="55" customWidth="1"/>
    <col min="8963" max="8963" width="8" style="55" customWidth="1"/>
    <col min="8964" max="8964" width="56.625" style="55" customWidth="1"/>
    <col min="8965" max="9217" width="9" style="55"/>
    <col min="9218" max="9218" width="15.125" style="55" customWidth="1"/>
    <col min="9219" max="9219" width="8" style="55" customWidth="1"/>
    <col min="9220" max="9220" width="56.625" style="55" customWidth="1"/>
    <col min="9221" max="9473" width="9" style="55"/>
    <col min="9474" max="9474" width="15.125" style="55" customWidth="1"/>
    <col min="9475" max="9475" width="8" style="55" customWidth="1"/>
    <col min="9476" max="9476" width="56.625" style="55" customWidth="1"/>
    <col min="9477" max="9729" width="9" style="55"/>
    <col min="9730" max="9730" width="15.125" style="55" customWidth="1"/>
    <col min="9731" max="9731" width="8" style="55" customWidth="1"/>
    <col min="9732" max="9732" width="56.625" style="55" customWidth="1"/>
    <col min="9733" max="9985" width="9" style="55"/>
    <col min="9986" max="9986" width="15.125" style="55" customWidth="1"/>
    <col min="9987" max="9987" width="8" style="55" customWidth="1"/>
    <col min="9988" max="9988" width="56.625" style="55" customWidth="1"/>
    <col min="9989" max="10241" width="9" style="55"/>
    <col min="10242" max="10242" width="15.125" style="55" customWidth="1"/>
    <col min="10243" max="10243" width="8" style="55" customWidth="1"/>
    <col min="10244" max="10244" width="56.625" style="55" customWidth="1"/>
    <col min="10245" max="10497" width="9" style="55"/>
    <col min="10498" max="10498" width="15.125" style="55" customWidth="1"/>
    <col min="10499" max="10499" width="8" style="55" customWidth="1"/>
    <col min="10500" max="10500" width="56.625" style="55" customWidth="1"/>
    <col min="10501" max="10753" width="9" style="55"/>
    <col min="10754" max="10754" width="15.125" style="55" customWidth="1"/>
    <col min="10755" max="10755" width="8" style="55" customWidth="1"/>
    <col min="10756" max="10756" width="56.625" style="55" customWidth="1"/>
    <col min="10757" max="11009" width="9" style="55"/>
    <col min="11010" max="11010" width="15.125" style="55" customWidth="1"/>
    <col min="11011" max="11011" width="8" style="55" customWidth="1"/>
    <col min="11012" max="11012" width="56.625" style="55" customWidth="1"/>
    <col min="11013" max="11265" width="9" style="55"/>
    <col min="11266" max="11266" width="15.125" style="55" customWidth="1"/>
    <col min="11267" max="11267" width="8" style="55" customWidth="1"/>
    <col min="11268" max="11268" width="56.625" style="55" customWidth="1"/>
    <col min="11269" max="11521" width="9" style="55"/>
    <col min="11522" max="11522" width="15.125" style="55" customWidth="1"/>
    <col min="11523" max="11523" width="8" style="55" customWidth="1"/>
    <col min="11524" max="11524" width="56.625" style="55" customWidth="1"/>
    <col min="11525" max="11777" width="9" style="55"/>
    <col min="11778" max="11778" width="15.125" style="55" customWidth="1"/>
    <col min="11779" max="11779" width="8" style="55" customWidth="1"/>
    <col min="11780" max="11780" width="56.625" style="55" customWidth="1"/>
    <col min="11781" max="12033" width="9" style="55"/>
    <col min="12034" max="12034" width="15.125" style="55" customWidth="1"/>
    <col min="12035" max="12035" width="8" style="55" customWidth="1"/>
    <col min="12036" max="12036" width="56.625" style="55" customWidth="1"/>
    <col min="12037" max="12289" width="9" style="55"/>
    <col min="12290" max="12290" width="15.125" style="55" customWidth="1"/>
    <col min="12291" max="12291" width="8" style="55" customWidth="1"/>
    <col min="12292" max="12292" width="56.625" style="55" customWidth="1"/>
    <col min="12293" max="12545" width="9" style="55"/>
    <col min="12546" max="12546" width="15.125" style="55" customWidth="1"/>
    <col min="12547" max="12547" width="8" style="55" customWidth="1"/>
    <col min="12548" max="12548" width="56.625" style="55" customWidth="1"/>
    <col min="12549" max="12801" width="9" style="55"/>
    <col min="12802" max="12802" width="15.125" style="55" customWidth="1"/>
    <col min="12803" max="12803" width="8" style="55" customWidth="1"/>
    <col min="12804" max="12804" width="56.625" style="55" customWidth="1"/>
    <col min="12805" max="13057" width="9" style="55"/>
    <col min="13058" max="13058" width="15.125" style="55" customWidth="1"/>
    <col min="13059" max="13059" width="8" style="55" customWidth="1"/>
    <col min="13060" max="13060" width="56.625" style="55" customWidth="1"/>
    <col min="13061" max="13313" width="9" style="55"/>
    <col min="13314" max="13314" width="15.125" style="55" customWidth="1"/>
    <col min="13315" max="13315" width="8" style="55" customWidth="1"/>
    <col min="13316" max="13316" width="56.625" style="55" customWidth="1"/>
    <col min="13317" max="13569" width="9" style="55"/>
    <col min="13570" max="13570" width="15.125" style="55" customWidth="1"/>
    <col min="13571" max="13571" width="8" style="55" customWidth="1"/>
    <col min="13572" max="13572" width="56.625" style="55" customWidth="1"/>
    <col min="13573" max="13825" width="9" style="55"/>
    <col min="13826" max="13826" width="15.125" style="55" customWidth="1"/>
    <col min="13827" max="13827" width="8" style="55" customWidth="1"/>
    <col min="13828" max="13828" width="56.625" style="55" customWidth="1"/>
    <col min="13829" max="14081" width="9" style="55"/>
    <col min="14082" max="14082" width="15.125" style="55" customWidth="1"/>
    <col min="14083" max="14083" width="8" style="55" customWidth="1"/>
    <col min="14084" max="14084" width="56.625" style="55" customWidth="1"/>
    <col min="14085" max="14337" width="9" style="55"/>
    <col min="14338" max="14338" width="15.125" style="55" customWidth="1"/>
    <col min="14339" max="14339" width="8" style="55" customWidth="1"/>
    <col min="14340" max="14340" width="56.625" style="55" customWidth="1"/>
    <col min="14341" max="14593" width="9" style="55"/>
    <col min="14594" max="14594" width="15.125" style="55" customWidth="1"/>
    <col min="14595" max="14595" width="8" style="55" customWidth="1"/>
    <col min="14596" max="14596" width="56.625" style="55" customWidth="1"/>
    <col min="14597" max="14849" width="9" style="55"/>
    <col min="14850" max="14850" width="15.125" style="55" customWidth="1"/>
    <col min="14851" max="14851" width="8" style="55" customWidth="1"/>
    <col min="14852" max="14852" width="56.625" style="55" customWidth="1"/>
    <col min="14853" max="15105" width="9" style="55"/>
    <col min="15106" max="15106" width="15.125" style="55" customWidth="1"/>
    <col min="15107" max="15107" width="8" style="55" customWidth="1"/>
    <col min="15108" max="15108" width="56.625" style="55" customWidth="1"/>
    <col min="15109" max="15361" width="9" style="55"/>
    <col min="15362" max="15362" width="15.125" style="55" customWidth="1"/>
    <col min="15363" max="15363" width="8" style="55" customWidth="1"/>
    <col min="15364" max="15364" width="56.625" style="55" customWidth="1"/>
    <col min="15365" max="15617" width="9" style="55"/>
    <col min="15618" max="15618" width="15.125" style="55" customWidth="1"/>
    <col min="15619" max="15619" width="8" style="55" customWidth="1"/>
    <col min="15620" max="15620" width="56.625" style="55" customWidth="1"/>
    <col min="15621" max="15873" width="9" style="55"/>
    <col min="15874" max="15874" width="15.125" style="55" customWidth="1"/>
    <col min="15875" max="15875" width="8" style="55" customWidth="1"/>
    <col min="15876" max="15876" width="56.625" style="55" customWidth="1"/>
    <col min="15877" max="16129" width="9" style="55"/>
    <col min="16130" max="16130" width="15.125" style="55" customWidth="1"/>
    <col min="16131" max="16131" width="8" style="55" customWidth="1"/>
    <col min="16132" max="16132" width="56.625" style="55" customWidth="1"/>
    <col min="16133" max="16384" width="9" style="55"/>
  </cols>
  <sheetData>
    <row r="1" spans="1:10" ht="18.75" x14ac:dyDescent="0.15">
      <c r="A1" s="52" t="s">
        <v>109</v>
      </c>
      <c r="D1" s="54"/>
    </row>
    <row r="2" spans="1:10" x14ac:dyDescent="0.15">
      <c r="A2" s="56" t="s">
        <v>110</v>
      </c>
      <c r="D2" s="57" t="s">
        <v>190</v>
      </c>
    </row>
    <row r="3" spans="1:10" ht="28.5" customHeight="1" x14ac:dyDescent="0.15">
      <c r="A3" s="291" t="s">
        <v>111</v>
      </c>
      <c r="B3" s="58" t="s">
        <v>112</v>
      </c>
      <c r="C3" s="293">
        <v>420</v>
      </c>
      <c r="D3" s="59" t="s">
        <v>113</v>
      </c>
      <c r="E3" s="53"/>
      <c r="F3" s="53"/>
      <c r="G3" s="53"/>
      <c r="H3" s="53"/>
      <c r="I3" s="53"/>
      <c r="J3" s="53"/>
    </row>
    <row r="4" spans="1:10" ht="30.75" customHeight="1" x14ac:dyDescent="0.15">
      <c r="A4" s="292"/>
      <c r="B4" s="60" t="s">
        <v>114</v>
      </c>
      <c r="C4" s="294"/>
      <c r="D4" s="61" t="s">
        <v>115</v>
      </c>
    </row>
    <row r="5" spans="1:10" x14ac:dyDescent="0.15">
      <c r="A5" s="291" t="s">
        <v>116</v>
      </c>
      <c r="B5" s="62" t="s">
        <v>117</v>
      </c>
      <c r="C5" s="293">
        <v>530</v>
      </c>
      <c r="D5" s="63" t="s">
        <v>118</v>
      </c>
    </row>
    <row r="6" spans="1:10" x14ac:dyDescent="0.15">
      <c r="A6" s="295"/>
      <c r="B6" s="64" t="s">
        <v>119</v>
      </c>
      <c r="C6" s="296"/>
      <c r="D6" s="65" t="s">
        <v>120</v>
      </c>
    </row>
    <row r="7" spans="1:10" x14ac:dyDescent="0.15">
      <c r="A7" s="295"/>
      <c r="B7" s="64" t="s">
        <v>121</v>
      </c>
      <c r="C7" s="296"/>
      <c r="D7" s="65" t="s">
        <v>122</v>
      </c>
    </row>
    <row r="8" spans="1:10" x14ac:dyDescent="0.15">
      <c r="A8" s="292"/>
      <c r="B8" s="66" t="s">
        <v>123</v>
      </c>
      <c r="C8" s="294"/>
      <c r="D8" s="67" t="s">
        <v>124</v>
      </c>
    </row>
    <row r="9" spans="1:10" ht="25.5" customHeight="1" x14ac:dyDescent="0.15">
      <c r="A9" s="291" t="s">
        <v>125</v>
      </c>
      <c r="B9" s="68" t="s">
        <v>126</v>
      </c>
      <c r="C9" s="293">
        <v>640</v>
      </c>
      <c r="D9" s="69" t="s">
        <v>127</v>
      </c>
    </row>
    <row r="10" spans="1:10" ht="25.5" customHeight="1" x14ac:dyDescent="0.15">
      <c r="A10" s="292"/>
      <c r="B10" s="70" t="s">
        <v>128</v>
      </c>
      <c r="C10" s="294"/>
      <c r="D10" s="61" t="s">
        <v>129</v>
      </c>
    </row>
    <row r="11" spans="1:10" ht="15" customHeight="1" x14ac:dyDescent="0.15">
      <c r="A11" s="56" t="s">
        <v>130</v>
      </c>
      <c r="B11" s="71"/>
      <c r="C11" s="72"/>
      <c r="D11" s="73"/>
    </row>
    <row r="12" spans="1:10" ht="15" customHeight="1" x14ac:dyDescent="0.15">
      <c r="A12" s="56" t="s">
        <v>131</v>
      </c>
      <c r="C12" s="72"/>
      <c r="D12" s="74"/>
    </row>
    <row r="13" spans="1:10" ht="15" customHeight="1" x14ac:dyDescent="0.15">
      <c r="A13" s="56" t="s">
        <v>132</v>
      </c>
      <c r="C13" s="72"/>
      <c r="D13" s="74"/>
    </row>
    <row r="14" spans="1:10" ht="15" customHeight="1" x14ac:dyDescent="0.15">
      <c r="A14" s="56" t="s">
        <v>133</v>
      </c>
      <c r="C14" s="72"/>
      <c r="D14" s="74"/>
    </row>
    <row r="15" spans="1:10" ht="15" customHeight="1" x14ac:dyDescent="0.15">
      <c r="A15" s="56" t="s">
        <v>134</v>
      </c>
    </row>
    <row r="16" spans="1:10" ht="15" customHeight="1" x14ac:dyDescent="0.15">
      <c r="A16" s="55" t="s">
        <v>135</v>
      </c>
    </row>
    <row r="17" spans="1:4" ht="15" customHeight="1" x14ac:dyDescent="0.15"/>
    <row r="18" spans="1:4" ht="15" customHeight="1" x14ac:dyDescent="0.15">
      <c r="A18" s="55" t="s">
        <v>136</v>
      </c>
      <c r="D18" s="55" t="s">
        <v>137</v>
      </c>
    </row>
    <row r="19" spans="1:4" ht="15" customHeight="1" x14ac:dyDescent="0.15">
      <c r="A19" s="283" t="s">
        <v>138</v>
      </c>
      <c r="B19" s="283"/>
      <c r="C19" s="75">
        <v>380</v>
      </c>
      <c r="D19" s="76" t="s">
        <v>139</v>
      </c>
    </row>
    <row r="20" spans="1:4" ht="15" customHeight="1" x14ac:dyDescent="0.15">
      <c r="A20" s="283" t="s">
        <v>140</v>
      </c>
      <c r="B20" s="283"/>
      <c r="C20" s="75">
        <v>560</v>
      </c>
      <c r="D20" s="76" t="s">
        <v>141</v>
      </c>
    </row>
    <row r="21" spans="1:4" ht="30" customHeight="1" x14ac:dyDescent="0.15">
      <c r="A21" s="283" t="s">
        <v>142</v>
      </c>
      <c r="B21" s="283"/>
      <c r="C21" s="75">
        <v>380</v>
      </c>
      <c r="D21" s="77" t="s">
        <v>143</v>
      </c>
    </row>
    <row r="22" spans="1:4" ht="15" customHeight="1" x14ac:dyDescent="0.15">
      <c r="A22" s="283" t="s">
        <v>144</v>
      </c>
      <c r="B22" s="283"/>
      <c r="C22" s="75">
        <v>480</v>
      </c>
      <c r="D22" s="76" t="s">
        <v>145</v>
      </c>
    </row>
    <row r="23" spans="1:4" ht="15" customHeight="1" x14ac:dyDescent="0.15">
      <c r="A23" s="283" t="s">
        <v>146</v>
      </c>
      <c r="B23" s="283"/>
      <c r="C23" s="75">
        <v>145</v>
      </c>
      <c r="D23" s="76" t="s">
        <v>147</v>
      </c>
    </row>
    <row r="24" spans="1:4" ht="15" customHeight="1" x14ac:dyDescent="0.15">
      <c r="A24" s="283" t="s">
        <v>148</v>
      </c>
      <c r="B24" s="283"/>
      <c r="C24" s="75">
        <v>125</v>
      </c>
      <c r="D24" s="76"/>
    </row>
    <row r="25" spans="1:4" ht="15" customHeight="1" x14ac:dyDescent="0.15">
      <c r="A25" s="283" t="s">
        <v>149</v>
      </c>
      <c r="B25" s="283"/>
      <c r="C25" s="75">
        <v>175</v>
      </c>
      <c r="D25" s="76" t="s">
        <v>150</v>
      </c>
    </row>
    <row r="26" spans="1:4" ht="15" customHeight="1" x14ac:dyDescent="0.15">
      <c r="A26" s="283" t="s">
        <v>151</v>
      </c>
      <c r="B26" s="283"/>
      <c r="C26" s="75">
        <v>70</v>
      </c>
      <c r="D26" s="76"/>
    </row>
    <row r="27" spans="1:4" ht="15" customHeight="1" x14ac:dyDescent="0.15">
      <c r="A27" s="283" t="s">
        <v>152</v>
      </c>
      <c r="B27" s="283"/>
      <c r="C27" s="75">
        <v>330</v>
      </c>
      <c r="D27" s="76"/>
    </row>
    <row r="28" spans="1:4" ht="15" customHeight="1" x14ac:dyDescent="0.15">
      <c r="A28" s="283" t="s">
        <v>153</v>
      </c>
      <c r="B28" s="283"/>
      <c r="C28" s="75">
        <v>330</v>
      </c>
      <c r="D28" s="76"/>
    </row>
    <row r="29" spans="1:4" ht="15" customHeight="1" x14ac:dyDescent="0.15">
      <c r="A29" s="283" t="s">
        <v>154</v>
      </c>
      <c r="B29" s="283"/>
      <c r="C29" s="78">
        <v>430</v>
      </c>
      <c r="D29" s="76"/>
    </row>
    <row r="30" spans="1:4" ht="15" customHeight="1" x14ac:dyDescent="0.15">
      <c r="A30" s="55" t="s">
        <v>191</v>
      </c>
    </row>
    <row r="31" spans="1:4" ht="15" customHeight="1" x14ac:dyDescent="0.15"/>
    <row r="32" spans="1:4" ht="15" customHeight="1" x14ac:dyDescent="0.15">
      <c r="A32" s="55" t="s">
        <v>155</v>
      </c>
    </row>
    <row r="33" spans="1:4" ht="15" customHeight="1" x14ac:dyDescent="0.15">
      <c r="A33" s="283" t="s">
        <v>156</v>
      </c>
      <c r="B33" s="283"/>
      <c r="C33" s="75">
        <v>150</v>
      </c>
      <c r="D33" s="76" t="s">
        <v>157</v>
      </c>
    </row>
    <row r="34" spans="1:4" ht="15" customHeight="1" x14ac:dyDescent="0.15">
      <c r="A34" s="287" t="s">
        <v>158</v>
      </c>
      <c r="B34" s="79" t="s">
        <v>159</v>
      </c>
      <c r="C34" s="80">
        <v>110</v>
      </c>
      <c r="D34" s="81" t="s">
        <v>160</v>
      </c>
    </row>
    <row r="35" spans="1:4" ht="15" customHeight="1" x14ac:dyDescent="0.15">
      <c r="A35" s="288"/>
      <c r="B35" s="82" t="s">
        <v>161</v>
      </c>
      <c r="C35" s="83">
        <v>150</v>
      </c>
      <c r="D35" s="84" t="s">
        <v>162</v>
      </c>
    </row>
    <row r="36" spans="1:4" ht="15" customHeight="1" x14ac:dyDescent="0.15">
      <c r="A36" s="289"/>
      <c r="B36" s="85" t="s">
        <v>163</v>
      </c>
      <c r="C36" s="86">
        <v>180</v>
      </c>
      <c r="D36" s="87" t="s">
        <v>164</v>
      </c>
    </row>
    <row r="37" spans="1:4" ht="15" customHeight="1" x14ac:dyDescent="0.15">
      <c r="A37" s="283" t="s">
        <v>165</v>
      </c>
      <c r="B37" s="283"/>
      <c r="C37" s="75">
        <v>130</v>
      </c>
      <c r="D37" s="76" t="s">
        <v>166</v>
      </c>
    </row>
    <row r="38" spans="1:4" ht="15" customHeight="1" x14ac:dyDescent="0.15">
      <c r="A38" s="287" t="s">
        <v>167</v>
      </c>
      <c r="B38" s="79" t="s">
        <v>168</v>
      </c>
      <c r="C38" s="80">
        <v>90</v>
      </c>
      <c r="D38" s="81" t="s">
        <v>169</v>
      </c>
    </row>
    <row r="39" spans="1:4" ht="15" customHeight="1" x14ac:dyDescent="0.15">
      <c r="A39" s="290"/>
      <c r="B39" s="88" t="s">
        <v>170</v>
      </c>
      <c r="C39" s="86">
        <v>150</v>
      </c>
      <c r="D39" s="87" t="s">
        <v>171</v>
      </c>
    </row>
    <row r="40" spans="1:4" ht="15" customHeight="1" x14ac:dyDescent="0.15">
      <c r="A40" s="283" t="s">
        <v>172</v>
      </c>
      <c r="B40" s="283"/>
      <c r="C40" s="75">
        <v>90</v>
      </c>
      <c r="D40" s="76" t="s">
        <v>173</v>
      </c>
    </row>
    <row r="41" spans="1:4" ht="15" customHeight="1" x14ac:dyDescent="0.15">
      <c r="A41" s="283" t="s">
        <v>174</v>
      </c>
      <c r="B41" s="283"/>
      <c r="C41" s="75">
        <v>110</v>
      </c>
      <c r="D41" s="76" t="s">
        <v>175</v>
      </c>
    </row>
    <row r="42" spans="1:4" ht="15" customHeight="1" x14ac:dyDescent="0.15">
      <c r="A42" s="281" t="s">
        <v>176</v>
      </c>
      <c r="B42" s="282"/>
      <c r="C42" s="75">
        <v>105</v>
      </c>
      <c r="D42" s="76"/>
    </row>
    <row r="43" spans="1:4" ht="15" customHeight="1" x14ac:dyDescent="0.15">
      <c r="A43" s="281" t="s">
        <v>177</v>
      </c>
      <c r="B43" s="282"/>
      <c r="C43" s="75">
        <v>240</v>
      </c>
      <c r="D43" s="76"/>
    </row>
    <row r="44" spans="1:4" ht="15" customHeight="1" x14ac:dyDescent="0.15">
      <c r="A44" s="281" t="s">
        <v>178</v>
      </c>
      <c r="B44" s="282"/>
      <c r="C44" s="75">
        <v>125</v>
      </c>
      <c r="D44" s="76" t="s">
        <v>179</v>
      </c>
    </row>
    <row r="45" spans="1:4" ht="15" customHeight="1" x14ac:dyDescent="0.15">
      <c r="A45" s="283" t="s">
        <v>180</v>
      </c>
      <c r="B45" s="284"/>
      <c r="C45" s="89">
        <v>2700</v>
      </c>
      <c r="D45" s="81" t="s">
        <v>181</v>
      </c>
    </row>
    <row r="46" spans="1:4" ht="15" customHeight="1" x14ac:dyDescent="0.15">
      <c r="A46" s="284"/>
      <c r="B46" s="284"/>
      <c r="C46" s="89">
        <v>3300</v>
      </c>
      <c r="D46" s="87" t="s">
        <v>182</v>
      </c>
    </row>
    <row r="47" spans="1:4" ht="15" customHeight="1" x14ac:dyDescent="0.15">
      <c r="A47" s="285" t="s">
        <v>183</v>
      </c>
      <c r="B47" s="286"/>
      <c r="C47" s="78">
        <v>130</v>
      </c>
      <c r="D47" s="90" t="s">
        <v>184</v>
      </c>
    </row>
    <row r="48" spans="1:4" ht="15" customHeight="1" x14ac:dyDescent="0.15">
      <c r="A48" s="281" t="s">
        <v>185</v>
      </c>
      <c r="B48" s="282"/>
      <c r="C48" s="75">
        <v>130</v>
      </c>
      <c r="D48" s="90" t="s">
        <v>186</v>
      </c>
    </row>
    <row r="49" spans="1:1" x14ac:dyDescent="0.15">
      <c r="A49" s="55" t="s">
        <v>187</v>
      </c>
    </row>
  </sheetData>
  <mergeCells count="29">
    <mergeCell ref="A24:B24"/>
    <mergeCell ref="A3:A4"/>
    <mergeCell ref="C3:C4"/>
    <mergeCell ref="A5:A8"/>
    <mergeCell ref="C5:C8"/>
    <mergeCell ref="A9:A10"/>
    <mergeCell ref="C9:C10"/>
    <mergeCell ref="A19:B19"/>
    <mergeCell ref="A20:B20"/>
    <mergeCell ref="A21:B21"/>
    <mergeCell ref="A22:B22"/>
    <mergeCell ref="A23:B23"/>
    <mergeCell ref="A42:B42"/>
    <mergeCell ref="A25:B25"/>
    <mergeCell ref="A26:B26"/>
    <mergeCell ref="A27:B27"/>
    <mergeCell ref="A28:B28"/>
    <mergeCell ref="A29:B29"/>
    <mergeCell ref="A33:B33"/>
    <mergeCell ref="A34:A36"/>
    <mergeCell ref="A37:B37"/>
    <mergeCell ref="A38:A39"/>
    <mergeCell ref="A40:B40"/>
    <mergeCell ref="A41:B41"/>
    <mergeCell ref="A43:B43"/>
    <mergeCell ref="A44:B44"/>
    <mergeCell ref="A45:B46"/>
    <mergeCell ref="A47:B47"/>
    <mergeCell ref="A48:B48"/>
  </mergeCells>
  <phoneticPr fontId="3"/>
  <pageMargins left="0.7" right="0.7" top="0.75" bottom="0.75" header="0.3" footer="0.3"/>
  <pageSetup paperSize="9" scale="97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8"/>
  <sheetViews>
    <sheetView zoomScaleNormal="100" zoomScaleSheetLayoutView="100" zoomScalePageLayoutView="75" workbookViewId="0">
      <selection activeCell="AG10" sqref="AG10"/>
    </sheetView>
  </sheetViews>
  <sheetFormatPr defaultColWidth="9" defaultRowHeight="13.5" x14ac:dyDescent="0.15"/>
  <cols>
    <col min="1" max="1" width="3.25" style="1" customWidth="1"/>
    <col min="2" max="2" width="1.5" style="1" customWidth="1"/>
    <col min="3" max="3" width="4.75" style="1" customWidth="1"/>
    <col min="4" max="4" width="5.875" style="1" customWidth="1"/>
    <col min="5" max="5" width="3.875" style="1" customWidth="1"/>
    <col min="6" max="26" width="4" style="1" customWidth="1"/>
    <col min="27" max="27" width="1" style="1" customWidth="1"/>
    <col min="28" max="28" width="9.375" style="1" customWidth="1"/>
    <col min="29" max="29" width="3.75" style="1" customWidth="1"/>
    <col min="30" max="31" width="18.5" style="1" customWidth="1"/>
    <col min="32" max="16384" width="9" style="1"/>
  </cols>
  <sheetData>
    <row r="1" spans="2:31" ht="30.75" customHeight="1" x14ac:dyDescent="0.15">
      <c r="B1" s="116" t="str">
        <f>IF(AB1="予約","春日井市少年自然の家 食事等予約・変更受付書",IF(AB1="変更","春日井市少年自然の家　食事等予約・変更予約受付書",IF(AB1="料金","春日井市少年自然の家　食事等料金明細書",IF(AB1="取消","春日井市少年自然の家　食事等予約取消書"))))</f>
        <v>春日井市少年自然の家 食事等予約・変更受付書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B1" s="2" t="s">
        <v>0</v>
      </c>
      <c r="AC1" s="94"/>
      <c r="AD1" s="95"/>
      <c r="AE1" s="95"/>
    </row>
    <row r="2" spans="2:31" ht="24" customHeight="1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00">
        <f ca="1">NOW()</f>
        <v>43697.554699537039</v>
      </c>
      <c r="V2" s="301"/>
      <c r="W2" s="301"/>
      <c r="X2" s="301"/>
      <c r="Y2" s="301"/>
      <c r="Z2" s="301"/>
      <c r="AB2" s="1" t="str">
        <f>IF(R3="","",W2+S3)</f>
        <v/>
      </c>
      <c r="AC2" s="96" t="s">
        <v>80</v>
      </c>
      <c r="AD2" s="96"/>
      <c r="AE2" s="96"/>
    </row>
    <row r="3" spans="2:31" ht="22.5" customHeight="1" x14ac:dyDescent="0.15">
      <c r="C3" s="97" t="s">
        <v>2</v>
      </c>
      <c r="D3" s="98"/>
      <c r="E3" s="99" t="s">
        <v>81</v>
      </c>
      <c r="F3" s="100"/>
      <c r="G3" s="100"/>
      <c r="H3" s="100"/>
      <c r="I3" s="100"/>
      <c r="J3" s="100"/>
      <c r="K3" s="100"/>
      <c r="L3" s="100"/>
      <c r="M3" s="100"/>
      <c r="N3" s="101" t="s">
        <v>3</v>
      </c>
      <c r="O3" s="102"/>
      <c r="P3" s="103" t="s">
        <v>82</v>
      </c>
      <c r="Q3" s="104"/>
      <c r="R3" s="104"/>
      <c r="S3" s="104"/>
      <c r="T3" s="105" t="s">
        <v>83</v>
      </c>
      <c r="U3" s="106"/>
      <c r="V3" s="106"/>
      <c r="W3" s="106"/>
      <c r="X3" s="106"/>
      <c r="Y3" s="106"/>
      <c r="Z3" s="107"/>
      <c r="AC3" s="4" t="s">
        <v>84</v>
      </c>
      <c r="AD3" s="4" t="s">
        <v>6</v>
      </c>
      <c r="AE3" s="4" t="s">
        <v>7</v>
      </c>
    </row>
    <row r="4" spans="2:31" ht="22.5" customHeight="1" thickBot="1" x14ac:dyDescent="0.2">
      <c r="C4" s="131" t="s">
        <v>8</v>
      </c>
      <c r="D4" s="132"/>
      <c r="E4" s="133" t="s">
        <v>85</v>
      </c>
      <c r="F4" s="134"/>
      <c r="G4" s="134"/>
      <c r="H4" s="134"/>
      <c r="I4" s="134"/>
      <c r="J4" s="134"/>
      <c r="K4" s="134"/>
      <c r="L4" s="134"/>
      <c r="M4" s="134"/>
      <c r="N4" s="132" t="s">
        <v>9</v>
      </c>
      <c r="O4" s="132"/>
      <c r="P4" s="135"/>
      <c r="Q4" s="136"/>
      <c r="R4" s="136"/>
      <c r="S4" s="136"/>
      <c r="T4" s="299" t="s">
        <v>86</v>
      </c>
      <c r="U4" s="140"/>
      <c r="V4" s="140"/>
      <c r="W4" s="140"/>
      <c r="X4" s="140"/>
      <c r="Y4" s="140"/>
      <c r="Z4" s="141"/>
      <c r="AC4" s="5">
        <v>1</v>
      </c>
      <c r="AD4" s="6" t="s">
        <v>73</v>
      </c>
      <c r="AE4" s="7">
        <v>130</v>
      </c>
    </row>
    <row r="5" spans="2:31" ht="14.25" customHeight="1" x14ac:dyDescent="0.15">
      <c r="AC5" s="5">
        <v>2</v>
      </c>
      <c r="AD5" s="6" t="s">
        <v>74</v>
      </c>
      <c r="AE5" s="7">
        <v>130</v>
      </c>
    </row>
    <row r="6" spans="2:31" ht="19.5" customHeight="1" thickBot="1" x14ac:dyDescent="0.2">
      <c r="B6" s="8" t="s">
        <v>10</v>
      </c>
      <c r="AC6" s="5">
        <v>3</v>
      </c>
      <c r="AD6" s="6" t="s">
        <v>75</v>
      </c>
      <c r="AE6" s="7">
        <v>130</v>
      </c>
    </row>
    <row r="7" spans="2:31" ht="19.5" customHeight="1" x14ac:dyDescent="0.15">
      <c r="C7" s="142" t="s">
        <v>12</v>
      </c>
      <c r="D7" s="143"/>
      <c r="E7" s="146" t="s">
        <v>13</v>
      </c>
      <c r="F7" s="148" t="s">
        <v>14</v>
      </c>
      <c r="G7" s="148"/>
      <c r="H7" s="148"/>
      <c r="I7" s="149"/>
      <c r="J7" s="150">
        <v>420</v>
      </c>
      <c r="K7" s="151"/>
      <c r="L7" s="152" t="s">
        <v>15</v>
      </c>
      <c r="M7" s="153"/>
      <c r="N7" s="153"/>
      <c r="O7" s="153"/>
      <c r="P7" s="150">
        <v>530</v>
      </c>
      <c r="Q7" s="150"/>
      <c r="R7" s="150"/>
      <c r="S7" s="154"/>
      <c r="T7" s="155"/>
      <c r="U7" s="152" t="s">
        <v>16</v>
      </c>
      <c r="V7" s="153"/>
      <c r="W7" s="153"/>
      <c r="X7" s="153"/>
      <c r="Y7" s="150">
        <v>640</v>
      </c>
      <c r="Z7" s="156"/>
      <c r="AC7" s="5">
        <v>4</v>
      </c>
      <c r="AD7" s="6" t="s">
        <v>76</v>
      </c>
      <c r="AE7" s="7">
        <v>130</v>
      </c>
    </row>
    <row r="8" spans="2:31" s="11" customFormat="1" ht="19.5" customHeight="1" thickBot="1" x14ac:dyDescent="0.2">
      <c r="C8" s="144"/>
      <c r="D8" s="145"/>
      <c r="E8" s="147"/>
      <c r="F8" s="157" t="s">
        <v>18</v>
      </c>
      <c r="G8" s="157"/>
      <c r="H8" s="108" t="s">
        <v>19</v>
      </c>
      <c r="I8" s="111"/>
      <c r="J8" s="108" t="s">
        <v>20</v>
      </c>
      <c r="K8" s="109"/>
      <c r="L8" s="110" t="s">
        <v>18</v>
      </c>
      <c r="M8" s="111"/>
      <c r="N8" s="112" t="s">
        <v>19</v>
      </c>
      <c r="O8" s="113"/>
      <c r="P8" s="108" t="s">
        <v>88</v>
      </c>
      <c r="Q8" s="109"/>
      <c r="R8" s="111"/>
      <c r="S8" s="108" t="s">
        <v>20</v>
      </c>
      <c r="T8" s="114"/>
      <c r="U8" s="110" t="s">
        <v>18</v>
      </c>
      <c r="V8" s="111"/>
      <c r="W8" s="108" t="s">
        <v>19</v>
      </c>
      <c r="X8" s="111"/>
      <c r="Y8" s="108" t="s">
        <v>20</v>
      </c>
      <c r="Z8" s="115"/>
      <c r="AC8" s="5">
        <v>5</v>
      </c>
      <c r="AD8" s="6" t="s">
        <v>77</v>
      </c>
      <c r="AE8" s="7">
        <v>130</v>
      </c>
    </row>
    <row r="9" spans="2:31" ht="19.5" customHeight="1" x14ac:dyDescent="0.15">
      <c r="C9" s="173">
        <v>43173</v>
      </c>
      <c r="D9" s="174"/>
      <c r="E9" s="12" t="str">
        <f>IF(C9="","",CHOOSE(WEEKDAY(C9),"日","月","火","水","木","金","土"))</f>
        <v>水</v>
      </c>
      <c r="F9" s="175"/>
      <c r="G9" s="175"/>
      <c r="H9" s="176"/>
      <c r="I9" s="177"/>
      <c r="J9" s="137"/>
      <c r="K9" s="178"/>
      <c r="L9" s="158">
        <v>0.5</v>
      </c>
      <c r="M9" s="159"/>
      <c r="N9" s="179">
        <v>80</v>
      </c>
      <c r="O9" s="180"/>
      <c r="P9" s="181" t="s">
        <v>90</v>
      </c>
      <c r="Q9" s="182"/>
      <c r="R9" s="183"/>
      <c r="S9" s="137">
        <f>IF(N9="","",N9*$P$7)</f>
        <v>42400</v>
      </c>
      <c r="T9" s="138"/>
      <c r="U9" s="158">
        <v>0.75</v>
      </c>
      <c r="V9" s="159"/>
      <c r="W9" s="160">
        <v>85</v>
      </c>
      <c r="X9" s="161"/>
      <c r="Y9" s="162">
        <f>IF(W9="","",W9*$Y$7)</f>
        <v>54400</v>
      </c>
      <c r="Z9" s="163"/>
      <c r="AC9" s="5">
        <v>6</v>
      </c>
      <c r="AD9" s="6" t="s">
        <v>79</v>
      </c>
      <c r="AE9" s="7">
        <v>130</v>
      </c>
    </row>
    <row r="10" spans="2:31" ht="19.5" customHeight="1" x14ac:dyDescent="0.15">
      <c r="C10" s="164">
        <v>43174</v>
      </c>
      <c r="D10" s="165"/>
      <c r="E10" s="12" t="str">
        <f>IF(C10="","",CHOOSE(WEEKDAY(C10),"日","月","火","水","木","金","土"))</f>
        <v>木</v>
      </c>
      <c r="F10" s="166">
        <v>0.29166666666666669</v>
      </c>
      <c r="G10" s="166"/>
      <c r="H10" s="167">
        <v>80</v>
      </c>
      <c r="I10" s="168"/>
      <c r="J10" s="169">
        <f>IF(H10="","",H10*$J$7)</f>
        <v>33600</v>
      </c>
      <c r="K10" s="170"/>
      <c r="L10" s="171"/>
      <c r="M10" s="172"/>
      <c r="N10" s="167"/>
      <c r="O10" s="168"/>
      <c r="P10" s="190"/>
      <c r="Q10" s="191"/>
      <c r="R10" s="192"/>
      <c r="S10" s="137" t="str">
        <f>IF(N10="","",N10*$P$7)</f>
        <v/>
      </c>
      <c r="T10" s="138"/>
      <c r="U10" s="171"/>
      <c r="V10" s="172"/>
      <c r="W10" s="167"/>
      <c r="X10" s="168"/>
      <c r="Y10" s="162" t="str">
        <f>IF(W10="","",W10*$Y$7)</f>
        <v/>
      </c>
      <c r="Z10" s="163"/>
      <c r="AC10" s="5">
        <v>7</v>
      </c>
      <c r="AD10" s="9" t="s">
        <v>87</v>
      </c>
      <c r="AE10" s="10">
        <v>150</v>
      </c>
    </row>
    <row r="11" spans="2:31" ht="19.5" customHeight="1" thickBot="1" x14ac:dyDescent="0.2">
      <c r="C11" s="119"/>
      <c r="D11" s="120"/>
      <c r="E11" s="12" t="str">
        <f>IF(C11="","",CHOOSE(WEEKDAY(C11),"日","月","火","水","木","金","土"))</f>
        <v/>
      </c>
      <c r="F11" s="121"/>
      <c r="G11" s="121"/>
      <c r="H11" s="122"/>
      <c r="I11" s="123"/>
      <c r="J11" s="124" t="str">
        <f>IF(H11="","",H11*$J$7)</f>
        <v/>
      </c>
      <c r="K11" s="125"/>
      <c r="L11" s="126"/>
      <c r="M11" s="127"/>
      <c r="N11" s="122"/>
      <c r="O11" s="123"/>
      <c r="P11" s="128"/>
      <c r="Q11" s="129"/>
      <c r="R11" s="130"/>
      <c r="S11" s="137" t="str">
        <f>IF(N11="","",N11*$P$7)</f>
        <v/>
      </c>
      <c r="T11" s="138"/>
      <c r="U11" s="184"/>
      <c r="V11" s="185"/>
      <c r="W11" s="186"/>
      <c r="X11" s="187"/>
      <c r="Y11" s="188"/>
      <c r="Z11" s="189"/>
      <c r="AC11" s="5">
        <v>8</v>
      </c>
      <c r="AD11" s="9" t="s">
        <v>89</v>
      </c>
      <c r="AE11" s="10">
        <v>150</v>
      </c>
    </row>
    <row r="12" spans="2:31" ht="19.5" customHeight="1" thickTop="1" thickBot="1" x14ac:dyDescent="0.2">
      <c r="C12" s="197" t="s">
        <v>26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0">
        <f>SUM(J10:K11)+SUM(S9:T11)+SUM(Y9:Z10)</f>
        <v>130400</v>
      </c>
      <c r="V12" s="200"/>
      <c r="W12" s="200"/>
      <c r="X12" s="200"/>
      <c r="Y12" s="200"/>
      <c r="Z12" s="201"/>
      <c r="AC12" s="5">
        <v>9</v>
      </c>
      <c r="AD12" s="9" t="s">
        <v>91</v>
      </c>
      <c r="AE12" s="10">
        <v>150</v>
      </c>
    </row>
    <row r="13" spans="2:31" ht="18" customHeight="1" x14ac:dyDescent="0.15">
      <c r="C13" s="13" t="s">
        <v>28</v>
      </c>
      <c r="D13" s="14"/>
      <c r="E13" s="14"/>
      <c r="F13" s="15"/>
      <c r="G13" s="15"/>
      <c r="J13" s="16"/>
      <c r="K13" s="16"/>
      <c r="L13" s="15"/>
      <c r="M13" s="15"/>
      <c r="P13" s="16"/>
      <c r="Q13" s="16"/>
      <c r="R13" s="16"/>
      <c r="S13" s="16"/>
      <c r="T13" s="16"/>
      <c r="U13" s="15"/>
      <c r="V13" s="15"/>
      <c r="Y13" s="16"/>
      <c r="AC13" s="5">
        <v>10</v>
      </c>
      <c r="AD13" s="9" t="s">
        <v>92</v>
      </c>
      <c r="AE13" s="10">
        <v>150</v>
      </c>
    </row>
    <row r="14" spans="2:31" ht="15" customHeight="1" x14ac:dyDescent="0.15">
      <c r="C14" s="13" t="s">
        <v>30</v>
      </c>
      <c r="D14" s="14"/>
      <c r="E14" s="14"/>
      <c r="F14" s="15"/>
      <c r="G14" s="15"/>
      <c r="J14" s="16"/>
      <c r="K14" s="16"/>
      <c r="L14" s="15"/>
      <c r="M14" s="15"/>
      <c r="P14" s="16"/>
      <c r="Q14" s="16"/>
      <c r="R14" s="16"/>
      <c r="S14" s="16"/>
      <c r="T14" s="16"/>
      <c r="U14" s="15"/>
      <c r="V14" s="15"/>
      <c r="Y14" s="16"/>
      <c r="AC14" s="5">
        <v>11</v>
      </c>
      <c r="AD14" s="9" t="s">
        <v>25</v>
      </c>
      <c r="AE14" s="10">
        <v>150</v>
      </c>
    </row>
    <row r="15" spans="2:31" ht="11.25" customHeight="1" x14ac:dyDescent="0.15">
      <c r="AC15" s="5">
        <v>12</v>
      </c>
      <c r="AD15" s="9" t="s">
        <v>93</v>
      </c>
      <c r="AE15" s="10">
        <v>150</v>
      </c>
    </row>
    <row r="16" spans="2:31" ht="19.5" customHeight="1" thickBot="1" x14ac:dyDescent="0.2">
      <c r="B16" s="8" t="s">
        <v>33</v>
      </c>
      <c r="V16" s="18" t="s">
        <v>34</v>
      </c>
      <c r="AC16" s="5">
        <v>13</v>
      </c>
      <c r="AD16" s="17" t="s">
        <v>94</v>
      </c>
      <c r="AE16" s="10">
        <v>110</v>
      </c>
    </row>
    <row r="17" spans="1:31" ht="19.5" customHeight="1" x14ac:dyDescent="0.15">
      <c r="C17" s="202" t="s">
        <v>12</v>
      </c>
      <c r="D17" s="203"/>
      <c r="E17" s="19" t="s">
        <v>13</v>
      </c>
      <c r="F17" s="204" t="s">
        <v>18</v>
      </c>
      <c r="G17" s="205"/>
      <c r="H17" s="204" t="s">
        <v>19</v>
      </c>
      <c r="I17" s="205"/>
      <c r="J17" s="204" t="s">
        <v>88</v>
      </c>
      <c r="K17" s="206"/>
      <c r="L17" s="205"/>
      <c r="M17" s="204" t="s">
        <v>37</v>
      </c>
      <c r="N17" s="205"/>
      <c r="O17" s="204" t="s">
        <v>20</v>
      </c>
      <c r="P17" s="206"/>
      <c r="Q17" s="204" t="s">
        <v>38</v>
      </c>
      <c r="R17" s="206"/>
      <c r="S17" s="206"/>
      <c r="T17" s="207"/>
      <c r="V17" s="208"/>
      <c r="W17" s="209"/>
      <c r="X17" s="209"/>
      <c r="Y17" s="209"/>
      <c r="Z17" s="210"/>
      <c r="AB17" s="20"/>
      <c r="AC17" s="5">
        <v>14</v>
      </c>
      <c r="AD17" s="17" t="s">
        <v>31</v>
      </c>
      <c r="AE17" s="10">
        <v>110</v>
      </c>
    </row>
    <row r="18" spans="1:31" ht="19.5" customHeight="1" x14ac:dyDescent="0.15">
      <c r="C18" s="193">
        <v>43174</v>
      </c>
      <c r="D18" s="194"/>
      <c r="E18" s="21" t="str">
        <f>IF(C18="","",CHOOSE(WEEKDAY(C18),"日","月","火","水","木","金","土"))</f>
        <v>木</v>
      </c>
      <c r="F18" s="195">
        <v>0.5</v>
      </c>
      <c r="G18" s="172"/>
      <c r="H18" s="167">
        <v>100</v>
      </c>
      <c r="I18" s="168"/>
      <c r="J18" s="190" t="s">
        <v>66</v>
      </c>
      <c r="K18" s="191"/>
      <c r="L18" s="192"/>
      <c r="M18" s="169">
        <f>IF(J18="","",IF(J18="カレーライス",380,IF(J18="豚肉すきやき風、お米",480,IF(J18="ホットドッグ（1本）",145,IF(J18="カレーライス（１．５人）",560,IF(J18="お米のみ",70,IF(J18="カレー材料のみ",330,IF(J18="豚肉すき焼き風材料のみ",430,IF(J18="雑煮の汁",175,IF(J18="豚汁、お米",380,IF(J18="豚汁のみ",330,IF(J18="ソーセージ（１本）",125,IF(J18="調理代",70,0)))))))))))))</f>
        <v>560</v>
      </c>
      <c r="N18" s="196"/>
      <c r="O18" s="169">
        <f>IF(J18="","",H18*M18)</f>
        <v>56000</v>
      </c>
      <c r="P18" s="196"/>
      <c r="Q18" s="22">
        <v>10</v>
      </c>
      <c r="R18" s="23" t="s">
        <v>40</v>
      </c>
      <c r="S18" s="24">
        <v>10</v>
      </c>
      <c r="T18" s="25" t="s">
        <v>41</v>
      </c>
      <c r="V18" s="211"/>
      <c r="W18" s="212"/>
      <c r="X18" s="212"/>
      <c r="Y18" s="212"/>
      <c r="Z18" s="213"/>
      <c r="AB18" s="26"/>
      <c r="AC18" s="5">
        <v>15</v>
      </c>
      <c r="AD18" s="17" t="s">
        <v>95</v>
      </c>
      <c r="AE18" s="10">
        <v>110</v>
      </c>
    </row>
    <row r="19" spans="1:31" ht="19.5" customHeight="1" x14ac:dyDescent="0.15">
      <c r="C19" s="193"/>
      <c r="D19" s="194"/>
      <c r="E19" s="29" t="str">
        <f>IF(C19="","",CHOOSE(WEEKDAY(C19),"日","月","火","水","木","金","土"))</f>
        <v/>
      </c>
      <c r="F19" s="195"/>
      <c r="G19" s="172"/>
      <c r="H19" s="167"/>
      <c r="I19" s="168"/>
      <c r="J19" s="190"/>
      <c r="K19" s="191"/>
      <c r="L19" s="192"/>
      <c r="M19" s="169" t="str">
        <f t="shared" ref="M19:M22" si="0">IF(J19="","",IF(J19="カレーライス",380,IF(J19="豚肉すきやき風、お米",480,IF(J19="ホットドッグ（1本）",145,IF(J19="カレーライス（１．５人）",560,IF(J19="お米のみ",70,IF(J19="カレー材料のみ",330,IF(J19="豚肉すき焼き風材料のみ",430,IF(J19="雑煮の汁",175,IF(J19="豚汁、お米",380,IF(J19="豚汁のみ",330,IF(J19="ソーセージ（１本）",125,IF(J19="調理代",70,0)))))))))))))</f>
        <v/>
      </c>
      <c r="N19" s="196"/>
      <c r="O19" s="169" t="str">
        <f>IF(J19="","",H19*M19)</f>
        <v/>
      </c>
      <c r="P19" s="196"/>
      <c r="Q19" s="22"/>
      <c r="R19" s="23" t="s">
        <v>40</v>
      </c>
      <c r="S19" s="24"/>
      <c r="T19" s="25" t="s">
        <v>41</v>
      </c>
      <c r="V19" s="211"/>
      <c r="W19" s="212"/>
      <c r="X19" s="212"/>
      <c r="Y19" s="212"/>
      <c r="Z19" s="213"/>
      <c r="AB19" s="26"/>
      <c r="AC19" s="5">
        <v>16</v>
      </c>
      <c r="AD19" s="17" t="s">
        <v>96</v>
      </c>
      <c r="AE19" s="10">
        <v>110</v>
      </c>
    </row>
    <row r="20" spans="1:31" ht="19.5" customHeight="1" x14ac:dyDescent="0.15">
      <c r="C20" s="193"/>
      <c r="D20" s="194"/>
      <c r="E20" s="29" t="str">
        <f>IF(C20="","",CHOOSE(WEEKDAY(C20),"日","月","火","水","木","金","土"))</f>
        <v/>
      </c>
      <c r="F20" s="195"/>
      <c r="G20" s="172"/>
      <c r="H20" s="167"/>
      <c r="I20" s="168"/>
      <c r="J20" s="190"/>
      <c r="K20" s="191"/>
      <c r="L20" s="192"/>
      <c r="M20" s="169" t="str">
        <f t="shared" si="0"/>
        <v/>
      </c>
      <c r="N20" s="196"/>
      <c r="O20" s="169" t="str">
        <f>IF(J20="","",H20*M20)</f>
        <v/>
      </c>
      <c r="P20" s="196"/>
      <c r="Q20" s="30"/>
      <c r="R20" s="31" t="s">
        <v>40</v>
      </c>
      <c r="S20" s="32"/>
      <c r="T20" s="33" t="s">
        <v>41</v>
      </c>
      <c r="V20" s="211"/>
      <c r="W20" s="212"/>
      <c r="X20" s="212"/>
      <c r="Y20" s="212"/>
      <c r="Z20" s="213"/>
      <c r="AB20" s="26"/>
      <c r="AC20" s="5">
        <v>17</v>
      </c>
      <c r="AD20" s="9" t="s">
        <v>97</v>
      </c>
      <c r="AE20" s="10">
        <v>150</v>
      </c>
    </row>
    <row r="21" spans="1:31" ht="19.5" customHeight="1" x14ac:dyDescent="0.15">
      <c r="C21" s="193"/>
      <c r="D21" s="194"/>
      <c r="E21" s="29" t="str">
        <f>IF(C21="","",CHOOSE(WEEKDAY(C21),"日","月","火","水","木","金","土"))</f>
        <v/>
      </c>
      <c r="F21" s="195"/>
      <c r="G21" s="172"/>
      <c r="H21" s="167"/>
      <c r="I21" s="168"/>
      <c r="J21" s="190"/>
      <c r="K21" s="191"/>
      <c r="L21" s="192"/>
      <c r="M21" s="169" t="str">
        <f t="shared" si="0"/>
        <v/>
      </c>
      <c r="N21" s="196"/>
      <c r="O21" s="169" t="str">
        <f>IF(J21="","",H21*M21)</f>
        <v/>
      </c>
      <c r="P21" s="196"/>
      <c r="Q21" s="22"/>
      <c r="R21" s="23" t="s">
        <v>40</v>
      </c>
      <c r="S21" s="24"/>
      <c r="T21" s="25" t="s">
        <v>41</v>
      </c>
      <c r="V21" s="211"/>
      <c r="W21" s="212"/>
      <c r="X21" s="212"/>
      <c r="Y21" s="212"/>
      <c r="Z21" s="213"/>
      <c r="AB21" s="26"/>
      <c r="AC21" s="5">
        <v>18</v>
      </c>
      <c r="AD21" s="27" t="s">
        <v>98</v>
      </c>
      <c r="AE21" s="28">
        <v>180</v>
      </c>
    </row>
    <row r="22" spans="1:31" ht="19.5" customHeight="1" thickBot="1" x14ac:dyDescent="0.2">
      <c r="C22" s="217"/>
      <c r="D22" s="218"/>
      <c r="E22" s="34" t="str">
        <f>IF(C22="","",CHOOSE(WEEKDAY(C22),"日","月","火","水","木","金","土"))</f>
        <v/>
      </c>
      <c r="F22" s="219"/>
      <c r="G22" s="127"/>
      <c r="H22" s="122"/>
      <c r="I22" s="123"/>
      <c r="J22" s="128"/>
      <c r="K22" s="129"/>
      <c r="L22" s="130"/>
      <c r="M22" s="169" t="str">
        <f t="shared" si="0"/>
        <v/>
      </c>
      <c r="N22" s="196"/>
      <c r="O22" s="124" t="str">
        <f>IF(J22="","",H22*M22)</f>
        <v/>
      </c>
      <c r="P22" s="220"/>
      <c r="Q22" s="35"/>
      <c r="R22" s="36" t="s">
        <v>40</v>
      </c>
      <c r="S22" s="37"/>
      <c r="T22" s="38" t="s">
        <v>41</v>
      </c>
      <c r="V22" s="211"/>
      <c r="W22" s="212"/>
      <c r="X22" s="212"/>
      <c r="Y22" s="212"/>
      <c r="Z22" s="213"/>
      <c r="AB22" s="26"/>
      <c r="AC22" s="5">
        <v>19</v>
      </c>
      <c r="AD22" s="27" t="s">
        <v>43</v>
      </c>
      <c r="AE22" s="28">
        <v>180</v>
      </c>
    </row>
    <row r="23" spans="1:31" ht="19.5" customHeight="1" thickTop="1" thickBot="1" x14ac:dyDescent="0.2">
      <c r="C23" s="221" t="s">
        <v>26</v>
      </c>
      <c r="D23" s="222"/>
      <c r="E23" s="222"/>
      <c r="F23" s="223"/>
      <c r="G23" s="223"/>
      <c r="H23" s="223"/>
      <c r="I23" s="223"/>
      <c r="J23" s="223"/>
      <c r="K23" s="223"/>
      <c r="L23" s="224"/>
      <c r="M23" s="225">
        <f>SUM(O18:P22)</f>
        <v>56000</v>
      </c>
      <c r="N23" s="226"/>
      <c r="O23" s="226"/>
      <c r="P23" s="226"/>
      <c r="Q23" s="227" t="s">
        <v>47</v>
      </c>
      <c r="R23" s="228"/>
      <c r="S23" s="297" t="str">
        <f>IF(Q19="","",(Q19*S19)+(Q20*S20)+(Q21*S21)+(Q22*S22))</f>
        <v/>
      </c>
      <c r="T23" s="298"/>
      <c r="V23" s="214"/>
      <c r="W23" s="215"/>
      <c r="X23" s="215"/>
      <c r="Y23" s="215"/>
      <c r="Z23" s="216"/>
      <c r="AB23" s="26"/>
      <c r="AC23" s="5">
        <v>20</v>
      </c>
      <c r="AD23" s="9" t="s">
        <v>99</v>
      </c>
      <c r="AE23" s="10">
        <v>130</v>
      </c>
    </row>
    <row r="24" spans="1:31" ht="11.25" customHeight="1" x14ac:dyDescent="0.15">
      <c r="AB24" s="26"/>
      <c r="AC24" s="5">
        <v>21</v>
      </c>
      <c r="AD24" s="9" t="s">
        <v>100</v>
      </c>
      <c r="AE24" s="10">
        <v>90</v>
      </c>
    </row>
    <row r="25" spans="1:31" ht="19.5" customHeight="1" thickBot="1" x14ac:dyDescent="0.2">
      <c r="B25" s="8" t="s">
        <v>50</v>
      </c>
      <c r="AB25" s="26"/>
      <c r="AC25" s="5">
        <v>22</v>
      </c>
      <c r="AD25" s="39" t="s">
        <v>101</v>
      </c>
      <c r="AE25" s="10">
        <v>150</v>
      </c>
    </row>
    <row r="26" spans="1:31" ht="19.5" customHeight="1" x14ac:dyDescent="0.15">
      <c r="A26" s="41" t="s">
        <v>104</v>
      </c>
      <c r="C26" s="202" t="s">
        <v>12</v>
      </c>
      <c r="D26" s="203"/>
      <c r="E26" s="19" t="s">
        <v>13</v>
      </c>
      <c r="F26" s="204" t="s">
        <v>18</v>
      </c>
      <c r="G26" s="205"/>
      <c r="H26" s="204" t="s">
        <v>19</v>
      </c>
      <c r="I26" s="205"/>
      <c r="J26" s="204" t="s">
        <v>88</v>
      </c>
      <c r="K26" s="206"/>
      <c r="L26" s="205"/>
      <c r="M26" s="204" t="s">
        <v>37</v>
      </c>
      <c r="N26" s="205"/>
      <c r="O26" s="204" t="s">
        <v>20</v>
      </c>
      <c r="P26" s="207"/>
      <c r="R26" s="20"/>
      <c r="S26" s="91"/>
      <c r="T26" s="91"/>
      <c r="U26" s="91"/>
      <c r="V26" s="91"/>
      <c r="W26" s="91"/>
      <c r="X26" s="91"/>
      <c r="Y26" s="91"/>
      <c r="Z26" s="91"/>
      <c r="AB26" s="26"/>
      <c r="AC26" s="5">
        <v>23</v>
      </c>
      <c r="AD26" s="9" t="s">
        <v>102</v>
      </c>
      <c r="AE26" s="10">
        <v>90</v>
      </c>
    </row>
    <row r="27" spans="1:31" ht="19.5" customHeight="1" x14ac:dyDescent="0.15">
      <c r="A27" s="22">
        <v>2</v>
      </c>
      <c r="C27" s="233">
        <v>43174</v>
      </c>
      <c r="D27" s="234"/>
      <c r="E27" s="29" t="str">
        <f>IF(C27="","",CHOOSE(WEEKDAY(C27),"日","月","火","水","木","金","土"))</f>
        <v>木</v>
      </c>
      <c r="F27" s="195">
        <v>0.625</v>
      </c>
      <c r="G27" s="172"/>
      <c r="H27" s="167">
        <v>85</v>
      </c>
      <c r="I27" s="168"/>
      <c r="J27" s="235" t="str">
        <f>IF(A27="","",VLOOKUP(A27,$AC$4:$AE$30,2))</f>
        <v>おにぎり（こんぶ）</v>
      </c>
      <c r="K27" s="236"/>
      <c r="L27" s="237"/>
      <c r="M27" s="169">
        <f>IF(A27="","",VLOOKUP(A27,$AC$4:$AE$30,3))</f>
        <v>130</v>
      </c>
      <c r="N27" s="196"/>
      <c r="O27" s="169">
        <f>IF(H27="","",H27*M27)</f>
        <v>11050</v>
      </c>
      <c r="P27" s="238"/>
      <c r="R27" s="91"/>
      <c r="S27" s="91"/>
      <c r="T27" s="91"/>
      <c r="U27" s="91"/>
      <c r="V27" s="91"/>
      <c r="W27" s="91"/>
      <c r="X27" s="91"/>
      <c r="Y27" s="91"/>
      <c r="Z27" s="91"/>
      <c r="AB27" s="26"/>
      <c r="AC27" s="5">
        <v>24</v>
      </c>
      <c r="AD27" s="9" t="s">
        <v>103</v>
      </c>
      <c r="AE27" s="10">
        <v>110</v>
      </c>
    </row>
    <row r="28" spans="1:31" ht="19.5" customHeight="1" x14ac:dyDescent="0.15">
      <c r="A28" s="22"/>
      <c r="C28" s="193"/>
      <c r="D28" s="194"/>
      <c r="E28" s="29" t="str">
        <f>IF(C28="","",CHOOSE(WEEKDAY(C28),"日","月","火","水","木","金","土"))</f>
        <v/>
      </c>
      <c r="F28" s="195"/>
      <c r="G28" s="172"/>
      <c r="H28" s="167"/>
      <c r="I28" s="168"/>
      <c r="J28" s="235" t="str">
        <f>IF(A28="","",VLOOKUP(A28,$AC$4:$AE$30,2))</f>
        <v/>
      </c>
      <c r="K28" s="236"/>
      <c r="L28" s="237"/>
      <c r="M28" s="169" t="str">
        <f>IF(A28="","",VLOOKUP(A28,$AC$4:$AE$29,3))</f>
        <v/>
      </c>
      <c r="N28" s="196"/>
      <c r="O28" s="169" t="str">
        <f>IF(H28="","",H28*M28)</f>
        <v/>
      </c>
      <c r="P28" s="238"/>
      <c r="R28" s="91"/>
      <c r="S28" s="91"/>
      <c r="T28" s="91"/>
      <c r="U28" s="91"/>
      <c r="V28" s="91"/>
      <c r="W28" s="91"/>
      <c r="X28" s="91"/>
      <c r="Y28" s="91"/>
      <c r="Z28" s="91"/>
      <c r="AB28" s="26"/>
      <c r="AC28" s="5">
        <v>25</v>
      </c>
      <c r="AD28" s="40" t="s">
        <v>51</v>
      </c>
      <c r="AE28" s="10">
        <v>105</v>
      </c>
    </row>
    <row r="29" spans="1:31" ht="19.5" customHeight="1" x14ac:dyDescent="0.15">
      <c r="A29" s="22"/>
      <c r="C29" s="193"/>
      <c r="D29" s="194"/>
      <c r="E29" s="29" t="str">
        <f>IF(C29="","",CHOOSE(WEEKDAY(C29),"日","月","火","水","木","金","土"))</f>
        <v/>
      </c>
      <c r="F29" s="195"/>
      <c r="G29" s="172"/>
      <c r="H29" s="167"/>
      <c r="I29" s="168"/>
      <c r="J29" s="235" t="str">
        <f>IF(A29="","",VLOOKUP(A29,$AC$4:$AE$30,2))</f>
        <v/>
      </c>
      <c r="K29" s="236"/>
      <c r="L29" s="237"/>
      <c r="M29" s="169" t="str">
        <f>IF(A29="","",VLOOKUP(A29,$AC$4:$AE$29,3))</f>
        <v/>
      </c>
      <c r="N29" s="196"/>
      <c r="O29" s="169" t="str">
        <f>IF(H29="","",H29*M29)</f>
        <v/>
      </c>
      <c r="P29" s="238"/>
      <c r="R29" s="91"/>
      <c r="S29" s="91"/>
      <c r="T29" s="91"/>
      <c r="U29" s="91"/>
      <c r="V29" s="91"/>
      <c r="W29" s="91"/>
      <c r="X29" s="91"/>
      <c r="Y29" s="91"/>
      <c r="Z29" s="91"/>
      <c r="AC29" s="5">
        <v>26</v>
      </c>
      <c r="AD29" s="40" t="s">
        <v>72</v>
      </c>
      <c r="AE29" s="10">
        <v>240</v>
      </c>
    </row>
    <row r="30" spans="1:31" ht="19.5" customHeight="1" x14ac:dyDescent="0.15">
      <c r="A30" s="22"/>
      <c r="C30" s="193"/>
      <c r="D30" s="194"/>
      <c r="E30" s="29" t="str">
        <f>IF(C30="","",CHOOSE(WEEKDAY(C30),"日","月","火","水","木","金","土"))</f>
        <v/>
      </c>
      <c r="F30" s="195"/>
      <c r="G30" s="172"/>
      <c r="H30" s="167"/>
      <c r="I30" s="168"/>
      <c r="J30" s="235" t="str">
        <f>IF(A30="","",VLOOKUP(A30,$AC$4:$AE$30,2))</f>
        <v/>
      </c>
      <c r="K30" s="236"/>
      <c r="L30" s="237"/>
      <c r="M30" s="169" t="str">
        <f>IF(A30="","",VLOOKUP(A30,$AC$4:$AE$29,3))</f>
        <v/>
      </c>
      <c r="N30" s="196"/>
      <c r="O30" s="169" t="str">
        <f>IF(H30="","",H30*M30)</f>
        <v/>
      </c>
      <c r="P30" s="238"/>
      <c r="R30" s="91"/>
      <c r="S30" s="91"/>
      <c r="T30" s="91"/>
      <c r="U30" s="91"/>
      <c r="V30" s="91"/>
      <c r="W30" s="91"/>
      <c r="X30" s="91"/>
      <c r="Y30" s="91"/>
      <c r="Z30" s="91"/>
      <c r="AC30" s="5">
        <v>27</v>
      </c>
      <c r="AD30" s="40" t="s">
        <v>53</v>
      </c>
      <c r="AE30" s="10">
        <v>125</v>
      </c>
    </row>
    <row r="31" spans="1:31" ht="19.5" customHeight="1" thickBot="1" x14ac:dyDescent="0.2">
      <c r="A31" s="22"/>
      <c r="C31" s="217"/>
      <c r="D31" s="218"/>
      <c r="E31" s="34" t="str">
        <f>IF(C31="","",CHOOSE(WEEKDAY(C31),"日","月","火","水","木","金","土"))</f>
        <v/>
      </c>
      <c r="F31" s="219"/>
      <c r="G31" s="127"/>
      <c r="H31" s="122"/>
      <c r="I31" s="123"/>
      <c r="J31" s="235" t="str">
        <f>IF(A31="","",VLOOKUP(A31,$AC$4:$AE$30,2))</f>
        <v/>
      </c>
      <c r="K31" s="236"/>
      <c r="L31" s="237"/>
      <c r="M31" s="169" t="str">
        <f>IF(A31="","",VLOOKUP(A31,$AC$4:$AE$29,3))</f>
        <v/>
      </c>
      <c r="N31" s="196"/>
      <c r="O31" s="169" t="str">
        <f>IF(H31="","",H31*M31)</f>
        <v/>
      </c>
      <c r="P31" s="238"/>
      <c r="R31" s="91"/>
      <c r="S31" s="91"/>
      <c r="T31" s="91"/>
      <c r="U31" s="91"/>
      <c r="V31" s="91"/>
      <c r="W31" s="91"/>
      <c r="X31" s="91"/>
      <c r="Y31" s="91"/>
      <c r="Z31" s="91"/>
      <c r="AC31" s="5">
        <v>28</v>
      </c>
      <c r="AD31" s="42" t="s">
        <v>54</v>
      </c>
      <c r="AE31" s="10">
        <v>2700</v>
      </c>
    </row>
    <row r="32" spans="1:31" ht="19.5" customHeight="1" thickTop="1" thickBot="1" x14ac:dyDescent="0.2">
      <c r="C32" s="197" t="s">
        <v>26</v>
      </c>
      <c r="D32" s="198"/>
      <c r="E32" s="198"/>
      <c r="F32" s="239"/>
      <c r="G32" s="239"/>
      <c r="H32" s="239"/>
      <c r="I32" s="239"/>
      <c r="J32" s="239"/>
      <c r="K32" s="239"/>
      <c r="L32" s="240"/>
      <c r="M32" s="241">
        <f>SUM(O27:P31)</f>
        <v>11050</v>
      </c>
      <c r="N32" s="242"/>
      <c r="O32" s="242"/>
      <c r="P32" s="243"/>
      <c r="R32" s="91"/>
      <c r="S32" s="91"/>
      <c r="T32" s="91"/>
      <c r="U32" s="91"/>
      <c r="V32" s="91"/>
      <c r="W32" s="91"/>
      <c r="X32" s="91"/>
      <c r="Y32" s="91"/>
      <c r="Z32" s="91"/>
      <c r="AC32" s="5">
        <v>29</v>
      </c>
      <c r="AD32" s="42" t="s">
        <v>55</v>
      </c>
      <c r="AE32" s="10">
        <v>3300</v>
      </c>
    </row>
    <row r="33" spans="2:31" ht="16.5" customHeight="1" x14ac:dyDescent="0.15">
      <c r="C33" s="13" t="s">
        <v>57</v>
      </c>
      <c r="D33" s="14"/>
      <c r="E33" s="14"/>
      <c r="F33" s="15"/>
      <c r="G33" s="15"/>
      <c r="J33" s="16"/>
      <c r="K33" s="16"/>
      <c r="L33" s="15"/>
      <c r="M33" s="15"/>
      <c r="P33" s="16"/>
      <c r="Q33" s="16"/>
      <c r="R33" s="16"/>
      <c r="S33" s="16"/>
      <c r="T33" s="16"/>
      <c r="U33" s="15"/>
      <c r="V33" s="15"/>
      <c r="Y33" s="16"/>
      <c r="AC33" s="5">
        <v>30</v>
      </c>
      <c r="AD33" s="5" t="s">
        <v>56</v>
      </c>
      <c r="AE33" s="5">
        <v>130</v>
      </c>
    </row>
    <row r="34" spans="2:31" ht="11.25" customHeight="1" x14ac:dyDescent="0.15">
      <c r="C34" s="74" t="s">
        <v>187</v>
      </c>
      <c r="R34" s="43"/>
      <c r="S34" s="43"/>
      <c r="T34" s="43"/>
      <c r="U34" s="43"/>
      <c r="V34" s="43"/>
      <c r="W34" s="43"/>
      <c r="X34" s="43"/>
      <c r="Y34" s="43"/>
      <c r="Z34" s="43"/>
    </row>
    <row r="35" spans="2:31" ht="19.5" customHeight="1" thickBot="1" x14ac:dyDescent="0.2">
      <c r="B35" s="8" t="s">
        <v>58</v>
      </c>
      <c r="Z35" s="43"/>
      <c r="AB35" s="44"/>
      <c r="AC35" s="45"/>
    </row>
    <row r="36" spans="2:31" ht="19.5" customHeight="1" thickBot="1" x14ac:dyDescent="0.2">
      <c r="C36" s="202" t="s">
        <v>12</v>
      </c>
      <c r="D36" s="203"/>
      <c r="E36" s="19" t="s">
        <v>13</v>
      </c>
      <c r="F36" s="204" t="s">
        <v>18</v>
      </c>
      <c r="G36" s="205"/>
      <c r="H36" s="244" t="s">
        <v>18</v>
      </c>
      <c r="I36" s="203"/>
      <c r="J36" s="244" t="s">
        <v>18</v>
      </c>
      <c r="K36" s="245"/>
      <c r="L36" s="11"/>
      <c r="M36" s="11"/>
      <c r="N36" s="11"/>
      <c r="P36" s="11"/>
      <c r="Y36" s="43"/>
      <c r="Z36" s="43"/>
      <c r="AB36" s="44"/>
      <c r="AC36" s="47"/>
    </row>
    <row r="37" spans="2:31" ht="19.5" customHeight="1" x14ac:dyDescent="0.15">
      <c r="C37" s="193"/>
      <c r="D37" s="194"/>
      <c r="E37" s="21" t="str">
        <f>IF(C37="","",CHOOSE(WEEKDAY(C37),"日","月","火","水","木","金","土"))</f>
        <v/>
      </c>
      <c r="F37" s="195"/>
      <c r="G37" s="172"/>
      <c r="H37" s="267"/>
      <c r="I37" s="168"/>
      <c r="J37" s="267"/>
      <c r="K37" s="268"/>
      <c r="L37" s="48"/>
      <c r="N37" s="16"/>
      <c r="R37" s="269" t="str">
        <f>IF(AB1="予約","見積額",IF(AB1="変更","見積額",IF(AB1="料金","金額",IF(AB1="取消","　"))))</f>
        <v>見積額</v>
      </c>
      <c r="S37" s="270"/>
      <c r="T37" s="271"/>
      <c r="U37" s="275">
        <f>U12+M23+M32</f>
        <v>197450</v>
      </c>
      <c r="V37" s="276"/>
      <c r="W37" s="276"/>
      <c r="X37" s="276"/>
      <c r="Y37" s="277"/>
      <c r="AB37" s="47"/>
      <c r="AC37" s="47"/>
    </row>
    <row r="38" spans="2:31" ht="19.5" customHeight="1" thickBot="1" x14ac:dyDescent="0.2">
      <c r="C38" s="193"/>
      <c r="D38" s="194"/>
      <c r="E38" s="29" t="str">
        <f>IF(C38="","",CHOOSE(WEEKDAY(C38),"日","月","火","水","木","金","土"))</f>
        <v/>
      </c>
      <c r="F38" s="195"/>
      <c r="G38" s="172"/>
      <c r="H38" s="267"/>
      <c r="I38" s="168"/>
      <c r="J38" s="267"/>
      <c r="K38" s="268"/>
      <c r="L38" s="48"/>
      <c r="N38" s="16"/>
      <c r="R38" s="272"/>
      <c r="S38" s="273"/>
      <c r="T38" s="274"/>
      <c r="U38" s="278"/>
      <c r="V38" s="279"/>
      <c r="W38" s="279"/>
      <c r="X38" s="279"/>
      <c r="Y38" s="280"/>
      <c r="AB38" s="47"/>
      <c r="AC38" s="47"/>
      <c r="AD38" s="46"/>
      <c r="AE38" s="43"/>
    </row>
    <row r="39" spans="2:31" ht="19.5" customHeight="1" thickBot="1" x14ac:dyDescent="0.2">
      <c r="C39" s="248"/>
      <c r="D39" s="249"/>
      <c r="E39" s="49" t="str">
        <f>IF(C39="","",CHOOSE(WEEKDAY(C39),"日","月","火","水","木","金","土"))</f>
        <v/>
      </c>
      <c r="F39" s="250"/>
      <c r="G39" s="251"/>
      <c r="H39" s="252"/>
      <c r="I39" s="253"/>
      <c r="J39" s="252"/>
      <c r="K39" s="254"/>
      <c r="L39" s="48"/>
      <c r="N39" s="16"/>
      <c r="P39" s="16"/>
    </row>
    <row r="40" spans="2:31" ht="11.25" customHeight="1" x14ac:dyDescent="0.15">
      <c r="V40" s="255" t="s">
        <v>59</v>
      </c>
      <c r="W40" s="258" t="s">
        <v>105</v>
      </c>
      <c r="X40" s="259"/>
      <c r="Y40" s="260"/>
    </row>
    <row r="41" spans="2:31" ht="19.5" customHeight="1" x14ac:dyDescent="0.15">
      <c r="V41" s="256"/>
      <c r="W41" s="261"/>
      <c r="X41" s="262"/>
      <c r="Y41" s="263"/>
    </row>
    <row r="42" spans="2:31" ht="19.5" customHeight="1" x14ac:dyDescent="0.15">
      <c r="V42" s="256"/>
      <c r="W42" s="261"/>
      <c r="X42" s="262"/>
      <c r="Y42" s="263"/>
    </row>
    <row r="43" spans="2:31" ht="19.5" customHeight="1" x14ac:dyDescent="0.15">
      <c r="V43" s="256"/>
      <c r="W43" s="261"/>
      <c r="X43" s="262"/>
      <c r="Y43" s="263"/>
    </row>
    <row r="44" spans="2:31" ht="19.5" customHeight="1" x14ac:dyDescent="0.15">
      <c r="V44" s="257"/>
      <c r="W44" s="264"/>
      <c r="X44" s="265"/>
      <c r="Y44" s="266"/>
    </row>
    <row r="45" spans="2:31" ht="19.5" customHeight="1" x14ac:dyDescent="0.15">
      <c r="V45" s="246" t="s">
        <v>189</v>
      </c>
      <c r="W45" s="247"/>
      <c r="X45" s="247"/>
      <c r="Y45" s="247"/>
    </row>
    <row r="46" spans="2:31" x14ac:dyDescent="0.15">
      <c r="AD46" s="5" t="s">
        <v>106</v>
      </c>
      <c r="AE46" s="50" t="s">
        <v>107</v>
      </c>
    </row>
    <row r="47" spans="2:31" x14ac:dyDescent="0.15">
      <c r="AD47" s="5" t="s">
        <v>61</v>
      </c>
      <c r="AE47" s="50" t="s">
        <v>62</v>
      </c>
    </row>
    <row r="48" spans="2:31" x14ac:dyDescent="0.15">
      <c r="AD48" s="5" t="s">
        <v>63</v>
      </c>
      <c r="AE48" s="50"/>
    </row>
    <row r="49" spans="30:31" x14ac:dyDescent="0.15">
      <c r="AD49" s="5" t="s">
        <v>64</v>
      </c>
      <c r="AE49" s="50"/>
    </row>
    <row r="50" spans="30:31" x14ac:dyDescent="0.15">
      <c r="AD50" s="5" t="s">
        <v>108</v>
      </c>
      <c r="AE50" s="50"/>
    </row>
    <row r="51" spans="30:31" x14ac:dyDescent="0.15">
      <c r="AD51" s="5" t="s">
        <v>66</v>
      </c>
      <c r="AE51" s="50"/>
    </row>
    <row r="52" spans="30:31" x14ac:dyDescent="0.15">
      <c r="AD52" s="5" t="s">
        <v>67</v>
      </c>
      <c r="AE52" s="50"/>
    </row>
    <row r="53" spans="30:31" x14ac:dyDescent="0.15">
      <c r="AD53" s="5" t="s">
        <v>68</v>
      </c>
      <c r="AE53" s="50"/>
    </row>
    <row r="54" spans="30:31" x14ac:dyDescent="0.15">
      <c r="AD54" s="5" t="s">
        <v>69</v>
      </c>
      <c r="AE54" s="50"/>
    </row>
    <row r="55" spans="30:31" x14ac:dyDescent="0.15">
      <c r="AD55" s="5" t="s">
        <v>70</v>
      </c>
      <c r="AE55" s="50"/>
    </row>
    <row r="56" spans="30:31" x14ac:dyDescent="0.15">
      <c r="AD56" s="5" t="s">
        <v>71</v>
      </c>
      <c r="AE56" s="5"/>
    </row>
    <row r="57" spans="30:31" x14ac:dyDescent="0.15">
      <c r="AD57" s="5" t="s">
        <v>11</v>
      </c>
      <c r="AE57" s="5"/>
    </row>
    <row r="58" spans="30:31" x14ac:dyDescent="0.15">
      <c r="AD58" s="5"/>
    </row>
  </sheetData>
  <mergeCells count="168">
    <mergeCell ref="AC1:AE1"/>
    <mergeCell ref="U2:Z2"/>
    <mergeCell ref="AC2:AE2"/>
    <mergeCell ref="C3:D3"/>
    <mergeCell ref="E3:M3"/>
    <mergeCell ref="N3:O3"/>
    <mergeCell ref="P3:S3"/>
    <mergeCell ref="T3:Z3"/>
    <mergeCell ref="J8:K8"/>
    <mergeCell ref="L8:M8"/>
    <mergeCell ref="N8:O8"/>
    <mergeCell ref="P8:R8"/>
    <mergeCell ref="S8:T8"/>
    <mergeCell ref="U8:V8"/>
    <mergeCell ref="W8:X8"/>
    <mergeCell ref="Y8:Z8"/>
    <mergeCell ref="B1:Z1"/>
    <mergeCell ref="C11:D11"/>
    <mergeCell ref="F11:G11"/>
    <mergeCell ref="H11:I11"/>
    <mergeCell ref="J11:K11"/>
    <mergeCell ref="L11:M11"/>
    <mergeCell ref="N11:O11"/>
    <mergeCell ref="P11:R11"/>
    <mergeCell ref="C4:D4"/>
    <mergeCell ref="E4:M4"/>
    <mergeCell ref="N4:O4"/>
    <mergeCell ref="P4:S4"/>
    <mergeCell ref="S9:T9"/>
    <mergeCell ref="S11:T11"/>
    <mergeCell ref="T4:Z4"/>
    <mergeCell ref="C7:D8"/>
    <mergeCell ref="E7:E8"/>
    <mergeCell ref="F7:I7"/>
    <mergeCell ref="J7:K7"/>
    <mergeCell ref="L7:O7"/>
    <mergeCell ref="P7:T7"/>
    <mergeCell ref="U7:X7"/>
    <mergeCell ref="Y7:Z7"/>
    <mergeCell ref="F8:G8"/>
    <mergeCell ref="H8:I8"/>
    <mergeCell ref="U9:V9"/>
    <mergeCell ref="W9:X9"/>
    <mergeCell ref="Y9:Z9"/>
    <mergeCell ref="C10:D10"/>
    <mergeCell ref="F10:G10"/>
    <mergeCell ref="H10:I10"/>
    <mergeCell ref="J10:K10"/>
    <mergeCell ref="L10:M10"/>
    <mergeCell ref="N10:O10"/>
    <mergeCell ref="C9:D9"/>
    <mergeCell ref="F9:G9"/>
    <mergeCell ref="H9:I9"/>
    <mergeCell ref="J9:K9"/>
    <mergeCell ref="L9:M9"/>
    <mergeCell ref="N9:O9"/>
    <mergeCell ref="P9:R9"/>
    <mergeCell ref="U11:V11"/>
    <mergeCell ref="W11:X11"/>
    <mergeCell ref="Y11:Z11"/>
    <mergeCell ref="P10:R10"/>
    <mergeCell ref="S10:T10"/>
    <mergeCell ref="U10:V10"/>
    <mergeCell ref="W10:X10"/>
    <mergeCell ref="Y10:Z10"/>
    <mergeCell ref="C18:D18"/>
    <mergeCell ref="F18:G18"/>
    <mergeCell ref="H18:I18"/>
    <mergeCell ref="J18:L18"/>
    <mergeCell ref="M18:N18"/>
    <mergeCell ref="O18:P18"/>
    <mergeCell ref="C12:T12"/>
    <mergeCell ref="U12:Z12"/>
    <mergeCell ref="C17:D17"/>
    <mergeCell ref="F17:G17"/>
    <mergeCell ref="H17:I17"/>
    <mergeCell ref="J17:L17"/>
    <mergeCell ref="M17:N17"/>
    <mergeCell ref="O17:P17"/>
    <mergeCell ref="Q17:T17"/>
    <mergeCell ref="V17:Z23"/>
    <mergeCell ref="C20:D20"/>
    <mergeCell ref="F20:G20"/>
    <mergeCell ref="H20:I20"/>
    <mergeCell ref="J20:L20"/>
    <mergeCell ref="M20:N20"/>
    <mergeCell ref="O20:P20"/>
    <mergeCell ref="C19:D19"/>
    <mergeCell ref="F19:G19"/>
    <mergeCell ref="H19:I19"/>
    <mergeCell ref="J19:L19"/>
    <mergeCell ref="M19:N19"/>
    <mergeCell ref="O19:P19"/>
    <mergeCell ref="C22:D22"/>
    <mergeCell ref="F22:G22"/>
    <mergeCell ref="H22:I22"/>
    <mergeCell ref="J22:L22"/>
    <mergeCell ref="M22:N22"/>
    <mergeCell ref="O22:P22"/>
    <mergeCell ref="C21:D21"/>
    <mergeCell ref="F21:G21"/>
    <mergeCell ref="H21:I21"/>
    <mergeCell ref="J21:L21"/>
    <mergeCell ref="M21:N21"/>
    <mergeCell ref="O21:P21"/>
    <mergeCell ref="C27:D27"/>
    <mergeCell ref="F27:G27"/>
    <mergeCell ref="H27:I27"/>
    <mergeCell ref="J27:L27"/>
    <mergeCell ref="M27:N27"/>
    <mergeCell ref="O27:P27"/>
    <mergeCell ref="C28:D28"/>
    <mergeCell ref="F28:G28"/>
    <mergeCell ref="H28:I28"/>
    <mergeCell ref="C23:L23"/>
    <mergeCell ref="M23:P23"/>
    <mergeCell ref="Q23:R23"/>
    <mergeCell ref="S23:T23"/>
    <mergeCell ref="C26:D26"/>
    <mergeCell ref="F26:G26"/>
    <mergeCell ref="H26:I26"/>
    <mergeCell ref="J26:L26"/>
    <mergeCell ref="M26:N26"/>
    <mergeCell ref="O26:P26"/>
    <mergeCell ref="M30:N30"/>
    <mergeCell ref="O30:P30"/>
    <mergeCell ref="J28:L28"/>
    <mergeCell ref="M28:N28"/>
    <mergeCell ref="O28:P28"/>
    <mergeCell ref="C29:D29"/>
    <mergeCell ref="F29:G29"/>
    <mergeCell ref="H29:I29"/>
    <mergeCell ref="J29:L29"/>
    <mergeCell ref="M29:N29"/>
    <mergeCell ref="O29:P29"/>
    <mergeCell ref="C30:D30"/>
    <mergeCell ref="F30:G30"/>
    <mergeCell ref="H30:I30"/>
    <mergeCell ref="J30:L30"/>
    <mergeCell ref="C32:L32"/>
    <mergeCell ref="M32:P32"/>
    <mergeCell ref="C36:D36"/>
    <mergeCell ref="F36:G36"/>
    <mergeCell ref="H36:I36"/>
    <mergeCell ref="J36:K36"/>
    <mergeCell ref="C31:D31"/>
    <mergeCell ref="F31:G31"/>
    <mergeCell ref="H31:I31"/>
    <mergeCell ref="J31:L31"/>
    <mergeCell ref="M31:N31"/>
    <mergeCell ref="O31:P31"/>
    <mergeCell ref="V45:Y45"/>
    <mergeCell ref="C39:D39"/>
    <mergeCell ref="F39:G39"/>
    <mergeCell ref="H39:I39"/>
    <mergeCell ref="J39:K39"/>
    <mergeCell ref="V40:V44"/>
    <mergeCell ref="W40:Y44"/>
    <mergeCell ref="C37:D37"/>
    <mergeCell ref="F37:G37"/>
    <mergeCell ref="H37:I37"/>
    <mergeCell ref="J37:K37"/>
    <mergeCell ref="R37:T38"/>
    <mergeCell ref="U37:Y38"/>
    <mergeCell ref="C38:D38"/>
    <mergeCell ref="F38:G38"/>
    <mergeCell ref="H38:I38"/>
    <mergeCell ref="J38:K38"/>
  </mergeCells>
  <phoneticPr fontId="3"/>
  <dataValidations count="4">
    <dataValidation type="list" allowBlank="1" showInputMessage="1" showErrorMessage="1" sqref="P9:Q11" xr:uid="{00000000-0002-0000-0200-000000000000}">
      <formula1>"カレーライス,ちらし,五目ご飯,炒飯"</formula1>
    </dataValidation>
    <dataValidation type="list" allowBlank="1" showInputMessage="1" showErrorMessage="1" sqref="AB1" xr:uid="{00000000-0002-0000-0200-000001000000}">
      <formula1>"予約,変更,取消,料金"</formula1>
    </dataValidation>
    <dataValidation type="list" allowBlank="1" showInputMessage="1" showErrorMessage="1" sqref="J18:L22" xr:uid="{00000000-0002-0000-0200-000002000000}">
      <formula1>$AD$46:$AD$58</formula1>
    </dataValidation>
    <dataValidation type="list" allowBlank="1" showInputMessage="1" showErrorMessage="1" sqref="W40:Y44" xr:uid="{00000000-0002-0000-0200-000003000000}">
      <formula1>$AE$46:$AE$47</formula1>
    </dataValidation>
  </dataValidations>
  <hyperlinks>
    <hyperlink ref="T4" r:id="rId1" xr:uid="{00000000-0004-0000-0200-000000000000}"/>
  </hyperlinks>
  <pageMargins left="0" right="0" top="0.6692913385826772" bottom="0.23622047244094491" header="0.31496062992125984" footer="0.2362204724409449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入力フォーム</vt:lpstr>
      <vt:lpstr>メニュー</vt:lpstr>
      <vt:lpstr>記入例（新）</vt:lpstr>
      <vt:lpstr>'記入例（新）'!Print_Area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0044 春日井市少年自然の家</dc:creator>
  <cp:lastModifiedBy>Administrator</cp:lastModifiedBy>
  <cp:lastPrinted>2019-03-28T09:26:23Z</cp:lastPrinted>
  <dcterms:created xsi:type="dcterms:W3CDTF">2019-03-10T01:21:34Z</dcterms:created>
  <dcterms:modified xsi:type="dcterms:W3CDTF">2019-08-20T04:19:05Z</dcterms:modified>
</cp:coreProperties>
</file>